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Luciano\Downloads\"/>
    </mc:Choice>
  </mc:AlternateContent>
  <xr:revisionPtr revIDLastSave="0" documentId="13_ncr:1_{8AB425CC-9C32-4AF5-9007-484B1E478B47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Plan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7" i="1" l="1"/>
  <c r="L17" i="1" s="1"/>
  <c r="C17" i="1"/>
  <c r="D17" i="1"/>
  <c r="E17" i="1"/>
  <c r="F17" i="1"/>
  <c r="G17" i="1"/>
  <c r="H17" i="1"/>
  <c r="I17" i="1"/>
  <c r="J17" i="1"/>
  <c r="K17" i="1"/>
  <c r="L23" i="1"/>
  <c r="B30" i="1"/>
  <c r="C30" i="1"/>
  <c r="D30" i="1"/>
  <c r="L27" i="1" s="1"/>
  <c r="D10" i="1" s="1"/>
  <c r="E30" i="1"/>
  <c r="F30" i="1"/>
  <c r="G30" i="1"/>
  <c r="H30" i="1"/>
  <c r="I30" i="1"/>
  <c r="B33" i="1"/>
  <c r="C33" i="1"/>
  <c r="D33" i="1"/>
  <c r="E33" i="1"/>
  <c r="F33" i="1"/>
  <c r="L33" i="1" s="1"/>
  <c r="E10" i="1" s="1"/>
  <c r="G33" i="1"/>
  <c r="H33" i="1"/>
  <c r="I33" i="1"/>
  <c r="J33" i="1"/>
  <c r="K33" i="1"/>
  <c r="B42" i="1"/>
  <c r="D42" i="1" s="1"/>
  <c r="E42" i="1" s="1"/>
  <c r="L39" i="1" s="1"/>
  <c r="C42" i="1"/>
  <c r="L44" i="1"/>
  <c r="B53" i="1"/>
  <c r="L50" i="1" s="1"/>
  <c r="F10" i="1" s="1"/>
  <c r="C53" i="1"/>
  <c r="D53" i="1"/>
  <c r="E53" i="1"/>
  <c r="F53" i="1"/>
  <c r="G53" i="1"/>
  <c r="H53" i="1"/>
  <c r="I53" i="1"/>
  <c r="J53" i="1"/>
  <c r="K53" i="1"/>
  <c r="B57" i="1"/>
  <c r="C57" i="1"/>
  <c r="L55" i="1" s="1"/>
  <c r="G10" i="1" s="1"/>
  <c r="D57" i="1"/>
  <c r="E57" i="1"/>
  <c r="F57" i="1"/>
  <c r="G57" i="1"/>
  <c r="H57" i="1"/>
  <c r="B62" i="1"/>
  <c r="C62" i="1"/>
  <c r="D62" i="1"/>
  <c r="E62" i="1"/>
  <c r="L59" i="1" s="1"/>
  <c r="H10" i="1" s="1"/>
  <c r="F62" i="1"/>
  <c r="G62" i="1"/>
  <c r="H62" i="1"/>
  <c r="I62" i="1"/>
  <c r="J62" i="1"/>
  <c r="K62" i="1"/>
  <c r="B66" i="1"/>
  <c r="C66" i="1"/>
  <c r="L66" i="1" s="1"/>
  <c r="I10" i="1" s="1"/>
  <c r="D66" i="1"/>
  <c r="E66" i="1"/>
  <c r="F66" i="1"/>
  <c r="G66" i="1"/>
  <c r="H66" i="1"/>
  <c r="I66" i="1"/>
  <c r="J66" i="1"/>
  <c r="K66" i="1"/>
  <c r="B72" i="1"/>
  <c r="C72" i="1"/>
  <c r="D72" i="1"/>
  <c r="E72" i="1"/>
  <c r="F72" i="1"/>
  <c r="G72" i="1"/>
  <c r="H72" i="1"/>
  <c r="I72" i="1"/>
  <c r="J72" i="1"/>
  <c r="K72" i="1"/>
  <c r="B80" i="1"/>
  <c r="C80" i="1"/>
  <c r="D80" i="1"/>
  <c r="E80" i="1"/>
  <c r="F80" i="1"/>
  <c r="G80" i="1"/>
  <c r="H80" i="1"/>
  <c r="L80" i="1" s="1"/>
  <c r="I80" i="1"/>
  <c r="J80" i="1"/>
  <c r="K80" i="1"/>
  <c r="B88" i="1"/>
  <c r="C88" i="1"/>
  <c r="D88" i="1"/>
  <c r="E88" i="1"/>
  <c r="F88" i="1"/>
  <c r="G88" i="1"/>
  <c r="H88" i="1"/>
  <c r="I88" i="1"/>
  <c r="J88" i="1"/>
  <c r="K88" i="1"/>
  <c r="B96" i="1"/>
  <c r="C96" i="1"/>
  <c r="D96" i="1"/>
  <c r="E96" i="1"/>
  <c r="F96" i="1"/>
  <c r="G96" i="1"/>
  <c r="H96" i="1"/>
  <c r="I96" i="1"/>
  <c r="J96" i="1"/>
  <c r="K96" i="1"/>
  <c r="B104" i="1"/>
  <c r="C104" i="1"/>
  <c r="D104" i="1"/>
  <c r="E104" i="1"/>
  <c r="F104" i="1"/>
  <c r="G104" i="1"/>
  <c r="H104" i="1"/>
  <c r="I104" i="1"/>
  <c r="J104" i="1"/>
  <c r="K104" i="1"/>
  <c r="B113" i="1"/>
  <c r="C113" i="1"/>
  <c r="D113" i="1"/>
  <c r="E113" i="1"/>
  <c r="F113" i="1"/>
  <c r="G113" i="1"/>
  <c r="H113" i="1"/>
  <c r="I113" i="1"/>
  <c r="J113" i="1"/>
  <c r="K113" i="1"/>
  <c r="L113" i="1"/>
  <c r="J10" i="1" s="1"/>
  <c r="B123" i="1"/>
  <c r="C123" i="1"/>
  <c r="L120" i="1" s="1"/>
  <c r="B12" i="1" s="1"/>
  <c r="D123" i="1"/>
  <c r="E123" i="1"/>
  <c r="F123" i="1"/>
  <c r="G123" i="1"/>
  <c r="H123" i="1"/>
  <c r="I123" i="1"/>
  <c r="B125" i="1"/>
  <c r="L125" i="1" s="1"/>
  <c r="C125" i="1"/>
  <c r="D125" i="1"/>
  <c r="E125" i="1"/>
  <c r="F125" i="1"/>
  <c r="G125" i="1"/>
  <c r="H125" i="1"/>
  <c r="I125" i="1"/>
  <c r="B133" i="1"/>
  <c r="C133" i="1"/>
  <c r="D133" i="1"/>
  <c r="E133" i="1"/>
  <c r="F133" i="1"/>
  <c r="L131" i="1"/>
  <c r="C12" i="1" s="1"/>
  <c r="B135" i="1"/>
  <c r="C135" i="1"/>
  <c r="D135" i="1"/>
  <c r="L135" i="1" s="1"/>
  <c r="D12" i="1" s="1"/>
  <c r="E135" i="1"/>
  <c r="F135" i="1"/>
  <c r="G135" i="1"/>
  <c r="H135" i="1"/>
  <c r="I135" i="1"/>
  <c r="B140" i="1"/>
  <c r="L140" i="1" s="1"/>
  <c r="E12" i="1" s="1"/>
  <c r="C140" i="1"/>
  <c r="D140" i="1"/>
  <c r="E140" i="1"/>
  <c r="F140" i="1"/>
  <c r="G140" i="1"/>
  <c r="H140" i="1"/>
  <c r="I140" i="1"/>
  <c r="J140" i="1"/>
  <c r="K140" i="1"/>
  <c r="B148" i="1"/>
  <c r="C148" i="1"/>
  <c r="D148" i="1"/>
  <c r="E148" i="1"/>
  <c r="F148" i="1"/>
  <c r="G148" i="1"/>
  <c r="H148" i="1"/>
  <c r="I148" i="1"/>
  <c r="J148" i="1"/>
  <c r="K148" i="1"/>
  <c r="B156" i="1"/>
  <c r="L156" i="1" s="1"/>
  <c r="C156" i="1"/>
  <c r="D156" i="1"/>
  <c r="E156" i="1"/>
  <c r="F156" i="1"/>
  <c r="G156" i="1"/>
  <c r="H156" i="1"/>
  <c r="I156" i="1"/>
  <c r="J156" i="1"/>
  <c r="K156" i="1"/>
  <c r="B167" i="1"/>
  <c r="C167" i="1"/>
  <c r="D167" i="1"/>
  <c r="E167" i="1"/>
  <c r="L165" i="1" s="1"/>
  <c r="F12" i="1" s="1"/>
  <c r="F167" i="1"/>
  <c r="G167" i="1"/>
  <c r="H167" i="1"/>
  <c r="I167" i="1"/>
  <c r="J167" i="1"/>
  <c r="K167" i="1"/>
  <c r="B169" i="1"/>
  <c r="C169" i="1"/>
  <c r="D169" i="1"/>
  <c r="E169" i="1"/>
  <c r="L169" i="1" s="1"/>
  <c r="G12" i="1" s="1"/>
  <c r="F169" i="1"/>
  <c r="G169" i="1"/>
  <c r="H169" i="1"/>
  <c r="I169" i="1"/>
  <c r="J169" i="1"/>
  <c r="K169" i="1"/>
  <c r="B175" i="1"/>
  <c r="C175" i="1"/>
  <c r="L175" i="1" s="1"/>
  <c r="H12" i="1" s="1"/>
  <c r="D175" i="1"/>
  <c r="E175" i="1"/>
  <c r="F175" i="1"/>
  <c r="G175" i="1"/>
  <c r="H175" i="1"/>
  <c r="I175" i="1"/>
  <c r="J175" i="1"/>
  <c r="K175" i="1"/>
  <c r="B179" i="1"/>
  <c r="C179" i="1"/>
  <c r="D179" i="1"/>
  <c r="E179" i="1"/>
  <c r="L179" i="1" s="1"/>
  <c r="F179" i="1"/>
  <c r="G179" i="1"/>
  <c r="H179" i="1"/>
  <c r="I179" i="1"/>
  <c r="J179" i="1"/>
  <c r="K179" i="1"/>
  <c r="B184" i="1"/>
  <c r="C184" i="1"/>
  <c r="L184" i="1" s="1"/>
  <c r="I12" i="1" s="1"/>
  <c r="D184" i="1"/>
  <c r="E184" i="1"/>
  <c r="F184" i="1"/>
  <c r="G184" i="1"/>
  <c r="H184" i="1"/>
  <c r="I184" i="1"/>
  <c r="J184" i="1"/>
  <c r="K184" i="1"/>
  <c r="B189" i="1"/>
  <c r="C189" i="1"/>
  <c r="L189" i="1" s="1"/>
  <c r="J12" i="1" s="1"/>
  <c r="D189" i="1"/>
  <c r="E189" i="1"/>
  <c r="F189" i="1"/>
  <c r="G189" i="1"/>
  <c r="H189" i="1"/>
  <c r="I189" i="1"/>
  <c r="J189" i="1"/>
  <c r="K189" i="1"/>
  <c r="C10" i="1"/>
  <c r="B21" i="1"/>
  <c r="C21" i="1"/>
  <c r="D21" i="1"/>
  <c r="E21" i="1"/>
  <c r="F21" i="1"/>
  <c r="G21" i="1"/>
  <c r="H21" i="1"/>
  <c r="I21" i="1"/>
  <c r="J21" i="1"/>
  <c r="K21" i="1"/>
  <c r="B25" i="1"/>
  <c r="B27" i="1"/>
  <c r="C27" i="1"/>
  <c r="D27" i="1"/>
  <c r="E27" i="1"/>
  <c r="F27" i="1"/>
  <c r="G27" i="1"/>
  <c r="H27" i="1"/>
  <c r="I27" i="1"/>
  <c r="J27" i="1"/>
  <c r="K27" i="1"/>
  <c r="L28" i="1"/>
  <c r="B37" i="1"/>
  <c r="C37" i="1"/>
  <c r="D37" i="1"/>
  <c r="E37" i="1"/>
  <c r="F37" i="1"/>
  <c r="G37" i="1"/>
  <c r="H37" i="1"/>
  <c r="I37" i="1"/>
  <c r="J37" i="1"/>
  <c r="K37" i="1"/>
  <c r="B39" i="1"/>
  <c r="C39" i="1"/>
  <c r="B47" i="1"/>
  <c r="B44" i="1"/>
  <c r="E44" i="1"/>
  <c r="I45" i="1"/>
  <c r="E47" i="1"/>
  <c r="B50" i="1"/>
  <c r="C50" i="1"/>
  <c r="D50" i="1"/>
  <c r="E50" i="1"/>
  <c r="F50" i="1"/>
  <c r="G50" i="1"/>
  <c r="H50" i="1"/>
  <c r="I50" i="1"/>
  <c r="J50" i="1"/>
  <c r="K50" i="1"/>
  <c r="B55" i="1"/>
  <c r="C55" i="1"/>
  <c r="D55" i="1"/>
  <c r="E55" i="1"/>
  <c r="F55" i="1"/>
  <c r="G55" i="1"/>
  <c r="H55" i="1"/>
  <c r="B59" i="1"/>
  <c r="C59" i="1"/>
  <c r="D59" i="1"/>
  <c r="E59" i="1"/>
  <c r="F59" i="1"/>
  <c r="G59" i="1"/>
  <c r="H59" i="1"/>
  <c r="I59" i="1"/>
  <c r="J59" i="1"/>
  <c r="K59" i="1"/>
  <c r="B70" i="1"/>
  <c r="C70" i="1"/>
  <c r="D70" i="1"/>
  <c r="E70" i="1"/>
  <c r="F70" i="1"/>
  <c r="G70" i="1"/>
  <c r="H70" i="1"/>
  <c r="I70" i="1"/>
  <c r="J70" i="1"/>
  <c r="K70" i="1"/>
  <c r="B71" i="1"/>
  <c r="C71" i="1"/>
  <c r="D71" i="1"/>
  <c r="E71" i="1"/>
  <c r="F71" i="1"/>
  <c r="G71" i="1"/>
  <c r="H71" i="1"/>
  <c r="I71" i="1"/>
  <c r="J71" i="1"/>
  <c r="K71" i="1"/>
  <c r="B76" i="1"/>
  <c r="C76" i="1"/>
  <c r="D76" i="1"/>
  <c r="E76" i="1"/>
  <c r="F76" i="1"/>
  <c r="G76" i="1"/>
  <c r="H76" i="1"/>
  <c r="I76" i="1"/>
  <c r="J76" i="1"/>
  <c r="K76" i="1"/>
  <c r="B77" i="1"/>
  <c r="C77" i="1"/>
  <c r="D77" i="1"/>
  <c r="E77" i="1"/>
  <c r="F77" i="1"/>
  <c r="G77" i="1"/>
  <c r="H77" i="1"/>
  <c r="I77" i="1"/>
  <c r="J77" i="1"/>
  <c r="K77" i="1"/>
  <c r="B85" i="1"/>
  <c r="C85" i="1"/>
  <c r="D85" i="1"/>
  <c r="E85" i="1"/>
  <c r="F85" i="1"/>
  <c r="G85" i="1"/>
  <c r="H85" i="1"/>
  <c r="I85" i="1"/>
  <c r="J85" i="1"/>
  <c r="K85" i="1"/>
  <c r="B86" i="1"/>
  <c r="C86" i="1"/>
  <c r="D86" i="1"/>
  <c r="E86" i="1"/>
  <c r="F86" i="1"/>
  <c r="G86" i="1"/>
  <c r="H86" i="1"/>
  <c r="I86" i="1"/>
  <c r="J86" i="1"/>
  <c r="K86" i="1"/>
  <c r="B87" i="1"/>
  <c r="C87" i="1"/>
  <c r="D87" i="1"/>
  <c r="E87" i="1"/>
  <c r="F87" i="1"/>
  <c r="G87" i="1"/>
  <c r="H87" i="1"/>
  <c r="I87" i="1"/>
  <c r="J87" i="1"/>
  <c r="K87" i="1"/>
  <c r="B93" i="1"/>
  <c r="C93" i="1"/>
  <c r="D93" i="1"/>
  <c r="E93" i="1"/>
  <c r="F93" i="1"/>
  <c r="G93" i="1"/>
  <c r="H93" i="1"/>
  <c r="I93" i="1"/>
  <c r="J93" i="1"/>
  <c r="K93" i="1"/>
  <c r="B94" i="1"/>
  <c r="C94" i="1"/>
  <c r="D94" i="1"/>
  <c r="E94" i="1"/>
  <c r="F94" i="1"/>
  <c r="G94" i="1"/>
  <c r="H94" i="1"/>
  <c r="I94" i="1"/>
  <c r="J94" i="1"/>
  <c r="K94" i="1"/>
  <c r="B95" i="1"/>
  <c r="C95" i="1"/>
  <c r="D95" i="1"/>
  <c r="E95" i="1"/>
  <c r="F95" i="1"/>
  <c r="G95" i="1"/>
  <c r="H95" i="1"/>
  <c r="I95" i="1"/>
  <c r="J95" i="1"/>
  <c r="K95" i="1"/>
  <c r="B101" i="1"/>
  <c r="C101" i="1"/>
  <c r="D101" i="1"/>
  <c r="E101" i="1"/>
  <c r="F101" i="1"/>
  <c r="G101" i="1"/>
  <c r="H101" i="1"/>
  <c r="I101" i="1"/>
  <c r="J101" i="1"/>
  <c r="K101" i="1"/>
  <c r="B102" i="1"/>
  <c r="C102" i="1"/>
  <c r="D102" i="1"/>
  <c r="E102" i="1"/>
  <c r="F102" i="1"/>
  <c r="G102" i="1"/>
  <c r="H102" i="1"/>
  <c r="I102" i="1"/>
  <c r="J102" i="1"/>
  <c r="K102" i="1"/>
  <c r="B103" i="1"/>
  <c r="C103" i="1"/>
  <c r="D103" i="1"/>
  <c r="E103" i="1"/>
  <c r="F103" i="1"/>
  <c r="G103" i="1"/>
  <c r="H103" i="1"/>
  <c r="I103" i="1"/>
  <c r="J103" i="1"/>
  <c r="K103" i="1"/>
  <c r="B109" i="1"/>
  <c r="C109" i="1"/>
  <c r="D109" i="1"/>
  <c r="E109" i="1"/>
  <c r="F109" i="1"/>
  <c r="G109" i="1"/>
  <c r="H109" i="1"/>
  <c r="I109" i="1"/>
  <c r="J109" i="1"/>
  <c r="K109" i="1"/>
  <c r="B110" i="1"/>
  <c r="C110" i="1"/>
  <c r="D110" i="1"/>
  <c r="E110" i="1"/>
  <c r="F110" i="1"/>
  <c r="G110" i="1"/>
  <c r="H110" i="1"/>
  <c r="I110" i="1"/>
  <c r="J110" i="1"/>
  <c r="K110" i="1"/>
  <c r="B111" i="1"/>
  <c r="C111" i="1"/>
  <c r="D111" i="1"/>
  <c r="E111" i="1"/>
  <c r="F111" i="1"/>
  <c r="G111" i="1"/>
  <c r="H111" i="1"/>
  <c r="I111" i="1"/>
  <c r="J111" i="1"/>
  <c r="K111" i="1"/>
  <c r="B117" i="1"/>
  <c r="C117" i="1"/>
  <c r="D117" i="1"/>
  <c r="E117" i="1"/>
  <c r="F117" i="1"/>
  <c r="G117" i="1"/>
  <c r="H117" i="1"/>
  <c r="I117" i="1"/>
  <c r="J117" i="1"/>
  <c r="K117" i="1"/>
  <c r="B120" i="1"/>
  <c r="C120" i="1"/>
  <c r="D120" i="1"/>
  <c r="E120" i="1"/>
  <c r="F120" i="1"/>
  <c r="G120" i="1"/>
  <c r="H120" i="1"/>
  <c r="I120" i="1"/>
  <c r="B129" i="1"/>
  <c r="C129" i="1"/>
  <c r="D129" i="1"/>
  <c r="E129" i="1"/>
  <c r="F129" i="1"/>
  <c r="G129" i="1"/>
  <c r="H129" i="1"/>
  <c r="I129" i="1"/>
  <c r="B131" i="1"/>
  <c r="C131" i="1"/>
  <c r="D131" i="1"/>
  <c r="E131" i="1"/>
  <c r="F131" i="1"/>
  <c r="G133" i="1"/>
  <c r="H133" i="1"/>
  <c r="I133" i="1"/>
  <c r="B138" i="1"/>
  <c r="C138" i="1"/>
  <c r="D138" i="1"/>
  <c r="E138" i="1"/>
  <c r="F138" i="1"/>
  <c r="G138" i="1"/>
  <c r="H138" i="1"/>
  <c r="I138" i="1"/>
  <c r="L141" i="1"/>
  <c r="L142" i="1"/>
  <c r="L143" i="1"/>
  <c r="B145" i="1"/>
  <c r="C145" i="1"/>
  <c r="D145" i="1"/>
  <c r="E145" i="1"/>
  <c r="F145" i="1"/>
  <c r="G145" i="1"/>
  <c r="H145" i="1"/>
  <c r="I145" i="1"/>
  <c r="J145" i="1"/>
  <c r="K145" i="1"/>
  <c r="B146" i="1"/>
  <c r="C146" i="1"/>
  <c r="D146" i="1"/>
  <c r="E146" i="1"/>
  <c r="F146" i="1"/>
  <c r="G146" i="1"/>
  <c r="H146" i="1"/>
  <c r="I146" i="1"/>
  <c r="J146" i="1"/>
  <c r="K146" i="1"/>
  <c r="B147" i="1"/>
  <c r="C147" i="1"/>
  <c r="D147" i="1"/>
  <c r="E147" i="1"/>
  <c r="F147" i="1"/>
  <c r="G147" i="1"/>
  <c r="H147" i="1"/>
  <c r="I147" i="1"/>
  <c r="J147" i="1"/>
  <c r="K147" i="1"/>
  <c r="L148" i="1"/>
  <c r="L149" i="1"/>
  <c r="L150" i="1"/>
  <c r="L151" i="1"/>
  <c r="B153" i="1"/>
  <c r="C153" i="1"/>
  <c r="D153" i="1"/>
  <c r="E153" i="1"/>
  <c r="F153" i="1"/>
  <c r="G153" i="1"/>
  <c r="H153" i="1"/>
  <c r="I153" i="1"/>
  <c r="J153" i="1"/>
  <c r="K153" i="1"/>
  <c r="B154" i="1"/>
  <c r="C154" i="1"/>
  <c r="D154" i="1"/>
  <c r="E154" i="1"/>
  <c r="F154" i="1"/>
  <c r="G154" i="1"/>
  <c r="H154" i="1"/>
  <c r="I154" i="1"/>
  <c r="J154" i="1"/>
  <c r="K154" i="1"/>
  <c r="B155" i="1"/>
  <c r="C155" i="1"/>
  <c r="D155" i="1"/>
  <c r="E155" i="1"/>
  <c r="F155" i="1"/>
  <c r="G155" i="1"/>
  <c r="H155" i="1"/>
  <c r="I155" i="1"/>
  <c r="J155" i="1"/>
  <c r="K155" i="1"/>
  <c r="L157" i="1"/>
  <c r="L158" i="1"/>
  <c r="L159" i="1"/>
  <c r="B161" i="1"/>
  <c r="C161" i="1"/>
  <c r="D161" i="1"/>
  <c r="E161" i="1"/>
  <c r="F161" i="1"/>
  <c r="G161" i="1"/>
  <c r="H161" i="1"/>
  <c r="I161" i="1"/>
  <c r="J161" i="1"/>
  <c r="K161" i="1"/>
  <c r="B162" i="1"/>
  <c r="C162" i="1"/>
  <c r="D162" i="1"/>
  <c r="E162" i="1"/>
  <c r="F162" i="1"/>
  <c r="G162" i="1"/>
  <c r="H162" i="1"/>
  <c r="I162" i="1"/>
  <c r="J162" i="1"/>
  <c r="K162" i="1"/>
  <c r="B163" i="1"/>
  <c r="C163" i="1"/>
  <c r="D163" i="1"/>
  <c r="E163" i="1"/>
  <c r="F163" i="1"/>
  <c r="G163" i="1"/>
  <c r="H163" i="1"/>
  <c r="I163" i="1"/>
  <c r="J163" i="1"/>
  <c r="K163" i="1"/>
  <c r="B165" i="1"/>
  <c r="C165" i="1"/>
  <c r="D165" i="1"/>
  <c r="E165" i="1"/>
  <c r="F165" i="1"/>
  <c r="G165" i="1"/>
  <c r="H165" i="1"/>
  <c r="I165" i="1"/>
  <c r="J165" i="1"/>
  <c r="K165" i="1"/>
  <c r="B173" i="1"/>
  <c r="C173" i="1"/>
  <c r="D173" i="1"/>
  <c r="E173" i="1"/>
  <c r="F173" i="1"/>
  <c r="G173" i="1"/>
  <c r="H173" i="1"/>
  <c r="I173" i="1"/>
  <c r="J173" i="1"/>
  <c r="K173" i="1"/>
  <c r="B178" i="1"/>
  <c r="C178" i="1"/>
  <c r="D178" i="1"/>
  <c r="E178" i="1"/>
  <c r="F178" i="1"/>
  <c r="G178" i="1"/>
  <c r="H178" i="1"/>
  <c r="I178" i="1"/>
  <c r="J178" i="1"/>
  <c r="K178" i="1"/>
  <c r="B182" i="1"/>
  <c r="C182" i="1"/>
  <c r="D182" i="1"/>
  <c r="E182" i="1"/>
  <c r="F182" i="1"/>
  <c r="G182" i="1"/>
  <c r="H182" i="1"/>
  <c r="I182" i="1"/>
  <c r="J182" i="1"/>
  <c r="K182" i="1"/>
  <c r="B187" i="1"/>
  <c r="C187" i="1"/>
  <c r="D187" i="1"/>
  <c r="E187" i="1"/>
  <c r="F187" i="1"/>
  <c r="G187" i="1"/>
  <c r="H187" i="1"/>
  <c r="I187" i="1"/>
  <c r="J187" i="1"/>
  <c r="K187" i="1"/>
  <c r="B193" i="1"/>
  <c r="C193" i="1"/>
  <c r="D193" i="1"/>
  <c r="E193" i="1"/>
  <c r="F193" i="1"/>
  <c r="G193" i="1"/>
  <c r="H193" i="1"/>
  <c r="I193" i="1"/>
  <c r="J193" i="1"/>
  <c r="K193" i="1"/>
  <c r="B194" i="1"/>
  <c r="C194" i="1"/>
  <c r="D194" i="1"/>
  <c r="E194" i="1"/>
  <c r="F194" i="1"/>
  <c r="G194" i="1"/>
  <c r="H194" i="1"/>
  <c r="I194" i="1"/>
  <c r="J194" i="1"/>
  <c r="K194" i="1"/>
  <c r="C47" i="1"/>
  <c r="H45" i="1"/>
  <c r="B10" i="1" l="1"/>
  <c r="L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9" authorId="0" shapeId="0" xr:uid="{00000000-0006-0000-0000-000001000000}">
      <text>
        <r>
          <rPr>
            <b/>
            <sz val="8"/>
            <color indexed="8"/>
            <rFont val="Times New Roman"/>
            <family val="1"/>
          </rPr>
          <t>A pontuação deste item será utilizada como 4o. critério de desempate em caso pontuações iguais</t>
        </r>
      </text>
    </comment>
    <comment ref="I9" authorId="0" shapeId="0" xr:uid="{00000000-0006-0000-0000-000002000000}">
      <text>
        <r>
          <rPr>
            <b/>
            <sz val="8"/>
            <color indexed="8"/>
            <rFont val="Times New Roman"/>
            <family val="1"/>
          </rPr>
          <t>A pontuação deste item será utilizada como 3o. critério de desempate em caso pontuações iguais</t>
        </r>
      </text>
    </comment>
    <comment ref="E11" authorId="0" shapeId="0" xr:uid="{00000000-0006-0000-0000-000003000000}">
      <text>
        <r>
          <rPr>
            <b/>
            <sz val="8"/>
            <color indexed="8"/>
            <rFont val="Times New Roman"/>
            <family val="1"/>
          </rPr>
          <t>A pontuação deste item será utilizada como 1o. critério de desempate em caso pontuações iguais</t>
        </r>
      </text>
    </comment>
    <comment ref="H11" authorId="0" shapeId="0" xr:uid="{00000000-0006-0000-0000-000004000000}">
      <text>
        <r>
          <rPr>
            <b/>
            <sz val="8"/>
            <color indexed="8"/>
            <rFont val="Times New Roman"/>
            <family val="1"/>
          </rPr>
          <t>A pontuação deste item será utilizada como 2o. critério de desempate em caso pontuações iguais</t>
        </r>
      </text>
    </comment>
    <comment ref="A19" authorId="0" shapeId="0" xr:uid="{00000000-0006-0000-0000-000005000000}">
      <text>
        <r>
          <rPr>
            <b/>
            <sz val="8"/>
            <color indexed="8"/>
            <rFont val="Times New Roman"/>
            <family val="1"/>
          </rPr>
          <t xml:space="preserve">Escolha o tipo de atividade:
EM: ensino médio
ESs: ensino superior, substituto
ESp: ensino superior, permanente
</t>
        </r>
      </text>
    </comment>
    <comment ref="A20" authorId="0" shapeId="0" xr:uid="{00000000-0006-0000-0000-000006000000}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24" authorId="0" shapeId="0" xr:uid="{00000000-0006-0000-0000-000007000000}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29" authorId="0" shapeId="0" xr:uid="{00000000-0006-0000-0000-000008000000}">
      <text>
        <r>
          <rPr>
            <b/>
            <sz val="8"/>
            <color indexed="8"/>
            <rFont val="Times New Roman"/>
            <family val="1"/>
          </rPr>
          <t xml:space="preserve">Atenção:
O documento deve estar numerado corretamente, de forma clara  e anexado a esta planilha. Para ser válido, o doc. deve ter sido emitido por Pró-Reitoria ou Coordenação de Curso.
</t>
        </r>
      </text>
    </comment>
    <comment ref="A35" authorId="0" shapeId="0" xr:uid="{00000000-0006-0000-0000-000009000000}">
      <text>
        <r>
          <rPr>
            <b/>
            <sz val="8"/>
            <color indexed="8"/>
            <rFont val="Times New Roman"/>
            <family val="1"/>
          </rPr>
          <t>Escolha o tipo de bolsa:
E/BT: bolsa de extensão ou atividade voluntária ou bolsa trabalho
IC: iniciação científica ou atividade voluntária</t>
        </r>
      </text>
    </comment>
    <comment ref="A36" authorId="0" shapeId="0" xr:uid="{00000000-0006-0000-0000-00000A000000}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43" authorId="0" shapeId="0" xr:uid="{00000000-0006-0000-0000-00000B000000}">
      <text>
        <r>
          <rPr>
            <b/>
            <sz val="8"/>
            <color indexed="8"/>
            <rFont val="Times New Roman"/>
            <family val="1"/>
          </rPr>
          <t xml:space="preserve">Item a ser preenchido somente por aqueles  candidatos que já tenham concluído o mestrado.
</t>
        </r>
      </text>
    </comment>
    <comment ref="D45" authorId="0" shapeId="0" xr:uid="{00000000-0006-0000-0000-00000C000000}">
      <text>
        <r>
          <rPr>
            <b/>
            <sz val="8"/>
            <color indexed="8"/>
            <rFont val="Times New Roman"/>
            <family val="1"/>
          </rPr>
          <t xml:space="preserve">Bônus (fator de multiplicação por tempo de titulação)
</t>
        </r>
      </text>
    </comment>
    <comment ref="A46" authorId="0" shapeId="0" xr:uid="{00000000-0006-0000-0000-00000D000000}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C46" authorId="0" shapeId="0" xr:uid="{00000000-0006-0000-0000-00000E000000}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52" authorId="0" shapeId="0" xr:uid="{00000000-0006-0000-0000-00000F000000}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56" authorId="0" shapeId="0" xr:uid="{00000000-0006-0000-0000-000010000000}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61" authorId="0" shapeId="0" xr:uid="{00000000-0006-0000-0000-000011000000}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67" authorId="0" shapeId="0" xr:uid="{00000000-0006-0000-0000-000012000000}">
      <text>
        <r>
          <rPr>
            <b/>
            <sz val="8"/>
            <color indexed="8"/>
            <rFont val="Times New Roman"/>
            <family val="1"/>
          </rPr>
          <t xml:space="preserve">Abrangência (referente ao país onde foi realizado o evento):
E/R: estadual ou regional
Nac: nacional
Int: internacional
</t>
        </r>
      </text>
    </comment>
    <comment ref="A68" authorId="0" shapeId="0" xr:uid="{00000000-0006-0000-0000-000013000000}">
      <text>
        <r>
          <rPr>
            <b/>
            <sz val="8"/>
            <color indexed="8"/>
            <rFont val="Times New Roman"/>
            <family val="1"/>
          </rPr>
          <t xml:space="preserve">Tipo de participação:
Ass: assistência
Oral: apresentação oral
Conf: conferência ou participação em painel ou mesa-redonda
</t>
        </r>
      </text>
    </comment>
    <comment ref="A69" authorId="0" shapeId="0" xr:uid="{00000000-0006-0000-0000-000014000000}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73" authorId="0" shapeId="0" xr:uid="{00000000-0006-0000-0000-000015000000}">
      <text>
        <r>
          <rPr>
            <b/>
            <sz val="8"/>
            <color indexed="8"/>
            <rFont val="Times New Roman"/>
            <family val="1"/>
          </rPr>
          <t xml:space="preserve">Abrangência (referente ao país onde foi realizado o evento):
E/R: estadual ou regional
Nac: nacional
Int: internacional
</t>
        </r>
      </text>
    </comment>
    <comment ref="A74" authorId="0" shapeId="0" xr:uid="{00000000-0006-0000-0000-000016000000}">
      <text>
        <r>
          <rPr>
            <b/>
            <sz val="8"/>
            <color indexed="8"/>
            <rFont val="Times New Roman"/>
            <family val="1"/>
          </rPr>
          <t xml:space="preserve">Tipo de participação:
Ass: assistência
Oral: apresentação oral
Conf: conferência ou participação em painel ou mesa-redonda
</t>
        </r>
      </text>
    </comment>
    <comment ref="A75" authorId="0" shapeId="0" xr:uid="{00000000-0006-0000-0000-000017000000}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81" authorId="0" shapeId="0" xr:uid="{00000000-0006-0000-0000-000018000000}">
      <text>
        <r>
          <rPr>
            <b/>
            <sz val="8"/>
            <color indexed="8"/>
            <rFont val="Times New Roman"/>
            <family val="1"/>
          </rPr>
          <t xml:space="preserve">Abrangência (referente ao país onde foi realizado o evento):
E/R: estadual ou regional
Nac: nacional
Int: internacional
</t>
        </r>
      </text>
    </comment>
    <comment ref="A82" authorId="0" shapeId="0" xr:uid="{00000000-0006-0000-0000-000019000000}">
      <text>
        <r>
          <rPr>
            <b/>
            <sz val="8"/>
            <color indexed="8"/>
            <rFont val="Times New Roman"/>
            <family val="1"/>
          </rPr>
          <t xml:space="preserve">Tipo de participação:
P/R: poster e/ou publicação de resumo 
TC: trabalho completo
</t>
        </r>
      </text>
    </comment>
    <comment ref="A83" authorId="0" shapeId="0" xr:uid="{00000000-0006-0000-0000-00001A000000}">
      <text>
        <r>
          <rPr>
            <b/>
            <sz val="8"/>
            <color indexed="8"/>
            <rFont val="Times New Roman"/>
            <family val="1"/>
          </rPr>
          <t xml:space="preserve">Autoria:
1o.: como primeiro autor
2o.: qualquer outra posição
</t>
        </r>
      </text>
    </comment>
    <comment ref="A84" authorId="0" shapeId="0" xr:uid="{00000000-0006-0000-0000-00001B000000}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89" authorId="0" shapeId="0" xr:uid="{00000000-0006-0000-0000-00001C000000}">
      <text>
        <r>
          <rPr>
            <b/>
            <sz val="8"/>
            <color indexed="8"/>
            <rFont val="Times New Roman"/>
            <family val="1"/>
          </rPr>
          <t xml:space="preserve">Abrangência (referente ao país onde foi realizado o evento):
E/R: estadual ou regional
Nac: nacional
Int: internacional
</t>
        </r>
      </text>
    </comment>
    <comment ref="A90" authorId="0" shapeId="0" xr:uid="{00000000-0006-0000-0000-00001D000000}">
      <text>
        <r>
          <rPr>
            <b/>
            <sz val="8"/>
            <color indexed="8"/>
            <rFont val="Times New Roman"/>
            <family val="1"/>
          </rPr>
          <t xml:space="preserve">Tipo de participação:
P/R: poster e/ou publicação de resumo 
TC: trabalho completo
</t>
        </r>
      </text>
    </comment>
    <comment ref="A91" authorId="0" shapeId="0" xr:uid="{00000000-0006-0000-0000-00001E000000}">
      <text>
        <r>
          <rPr>
            <b/>
            <sz val="8"/>
            <color indexed="8"/>
            <rFont val="Times New Roman"/>
            <family val="1"/>
          </rPr>
          <t xml:space="preserve">Autoria:
1o.: como primeiro autor
2o.: qualquer outra posição
</t>
        </r>
      </text>
    </comment>
    <comment ref="A92" authorId="0" shapeId="0" xr:uid="{00000000-0006-0000-0000-00001F000000}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97" authorId="0" shapeId="0" xr:uid="{00000000-0006-0000-0000-000020000000}">
      <text>
        <r>
          <rPr>
            <b/>
            <sz val="8"/>
            <color indexed="8"/>
            <rFont val="Times New Roman"/>
            <family val="1"/>
          </rPr>
          <t xml:space="preserve">Abrangência (referente ao país onde foi realizado o evento):
E/R: estadual ou regional
Nac: nacional
Int: internacional
</t>
        </r>
      </text>
    </comment>
    <comment ref="A98" authorId="0" shapeId="0" xr:uid="{00000000-0006-0000-0000-000021000000}">
      <text>
        <r>
          <rPr>
            <b/>
            <sz val="8"/>
            <color indexed="8"/>
            <rFont val="Times New Roman"/>
            <family val="1"/>
          </rPr>
          <t xml:space="preserve">Tipo de participação:
P/R: poster e/ou publicação de resumo 
TC: trabalho completo
</t>
        </r>
      </text>
    </comment>
    <comment ref="A99" authorId="0" shapeId="0" xr:uid="{00000000-0006-0000-0000-000022000000}">
      <text>
        <r>
          <rPr>
            <b/>
            <sz val="8"/>
            <color indexed="8"/>
            <rFont val="Times New Roman"/>
            <family val="1"/>
          </rPr>
          <t xml:space="preserve">Autoria:
1o.: como primeiro autor
2o.: qualquer outra posição
</t>
        </r>
      </text>
    </comment>
    <comment ref="A100" authorId="0" shapeId="0" xr:uid="{00000000-0006-0000-0000-000023000000}">
      <text>
        <r>
          <rPr>
            <b/>
            <sz val="8"/>
            <color indexed="8"/>
            <rFont val="Times New Roman"/>
            <family val="1"/>
          </rPr>
          <t xml:space="preserve">Atenção:
O documento deve estar numerado corretamente, de forma clara  e anexado a esta planilha
</t>
        </r>
      </text>
    </comment>
    <comment ref="A105" authorId="0" shapeId="0" xr:uid="{00000000-0006-0000-0000-000024000000}">
      <text>
        <r>
          <rPr>
            <b/>
            <sz val="8"/>
            <color indexed="8"/>
            <rFont val="Times New Roman"/>
            <family val="1"/>
          </rPr>
          <t xml:space="preserve">Abrangência (referente ao país onde foi realizado o evento):
E/R: estadual ou regional
Nac: nacional
Int: internacional
</t>
        </r>
      </text>
    </comment>
    <comment ref="A106" authorId="0" shapeId="0" xr:uid="{00000000-0006-0000-0000-000025000000}">
      <text>
        <r>
          <rPr>
            <b/>
            <sz val="8"/>
            <color indexed="8"/>
            <rFont val="Times New Roman"/>
            <family val="1"/>
          </rPr>
          <t xml:space="preserve">Tipo de participação:
P/R: poster e/ou publicação de resumo 
TC: trabalho completo
</t>
        </r>
      </text>
    </comment>
    <comment ref="A107" authorId="0" shapeId="0" xr:uid="{00000000-0006-0000-0000-000026000000}">
      <text>
        <r>
          <rPr>
            <b/>
            <sz val="8"/>
            <color indexed="8"/>
            <rFont val="Times New Roman"/>
            <family val="1"/>
          </rPr>
          <t xml:space="preserve">Autoria:
1o.: como primeiro autor
2o.: qualquer outra posição
</t>
        </r>
      </text>
    </comment>
    <comment ref="A108" authorId="0" shapeId="0" xr:uid="{00000000-0006-0000-0000-000027000000}">
      <text>
        <r>
          <rPr>
            <b/>
            <sz val="8"/>
            <color indexed="8"/>
            <rFont val="Times New Roman"/>
            <family val="1"/>
          </rPr>
          <t xml:space="preserve">Atenção:
O documento deve estar numerado corretamente, de forma clara  e anexado a esta planilha
</t>
        </r>
      </text>
    </comment>
    <comment ref="A115" authorId="0" shapeId="0" xr:uid="{00000000-0006-0000-0000-000028000000}">
      <text>
        <r>
          <rPr>
            <b/>
            <sz val="8"/>
            <color indexed="8"/>
            <rFont val="Times New Roman"/>
            <family val="1"/>
          </rPr>
          <t xml:space="preserve">Período:
AG: antes da graduação
DG: depois da graduação
</t>
        </r>
      </text>
    </comment>
    <comment ref="A116" authorId="0" shapeId="0" xr:uid="{00000000-0006-0000-0000-000029000000}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122" authorId="0" shapeId="0" xr:uid="{00000000-0006-0000-0000-00002A000000}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127" authorId="0" shapeId="0" xr:uid="{00000000-0006-0000-0000-00002B000000}">
      <text>
        <r>
          <rPr>
            <b/>
            <sz val="8"/>
            <color indexed="8"/>
            <rFont val="Times New Roman"/>
            <family val="1"/>
          </rPr>
          <t xml:space="preserve">Tipo de orientação:
O/S: orientação ou supervisão
Co: co-orientação ou co-supervisão
</t>
        </r>
      </text>
    </comment>
    <comment ref="A128" authorId="0" shapeId="0" xr:uid="{00000000-0006-0000-0000-00002C000000}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132" authorId="0" shapeId="0" xr:uid="{00000000-0006-0000-0000-00002D000000}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137" authorId="0" shapeId="0" xr:uid="{00000000-0006-0000-0000-00002E000000}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141" authorId="0" shapeId="0" xr:uid="{00000000-0006-0000-0000-00002F000000}">
      <text>
        <r>
          <rPr>
            <b/>
            <sz val="8"/>
            <color indexed="8"/>
            <rFont val="Times New Roman"/>
            <family val="1"/>
          </rPr>
          <t>Tipo de publicação:
Ind c/ JCR: indexada com índice no ano de 2007 no "Journal Citation Report"
Ind: indexada sem JCR
N Ind: não indexada</t>
        </r>
      </text>
    </comment>
    <comment ref="A142" authorId="0" shapeId="0" xr:uid="{00000000-0006-0000-0000-000030000000}">
      <text>
        <r>
          <rPr>
            <b/>
            <sz val="8"/>
            <color indexed="8"/>
            <rFont val="Times New Roman"/>
            <family val="1"/>
          </rPr>
          <t>Estágio da publicação no momento da inscrição:
Ac/Publ: aceito (anexar comprovante de aceite final) ou publicado (anexar cópia do artigo)
Subm: submetido</t>
        </r>
      </text>
    </comment>
    <comment ref="A143" authorId="0" shapeId="0" xr:uid="{00000000-0006-0000-0000-000031000000}">
      <text>
        <r>
          <rPr>
            <b/>
            <sz val="9"/>
            <color indexed="8"/>
            <rFont val="Tahoma"/>
            <family val="2"/>
            <charset val="1"/>
          </rPr>
          <t>Autoria:
1o.: como primeiro autor
2o.: qualquer outra posição</t>
        </r>
      </text>
    </comment>
    <comment ref="A144" authorId="0" shapeId="0" xr:uid="{00000000-0006-0000-0000-000032000000}">
      <text>
        <r>
          <rPr>
            <b/>
            <sz val="9"/>
            <color indexed="8"/>
            <rFont val="Tahoma"/>
            <family val="2"/>
            <charset val="1"/>
          </rPr>
          <t>Atenção:
O documento deve estar numerado corretamente, de forma clara  e anexado a esta planilha</t>
        </r>
      </text>
    </comment>
    <comment ref="A149" authorId="0" shapeId="0" xr:uid="{00000000-0006-0000-0000-000033000000}">
      <text>
        <r>
          <rPr>
            <b/>
            <sz val="9"/>
            <color indexed="8"/>
            <rFont val="Tahoma"/>
            <family val="2"/>
            <charset val="1"/>
          </rPr>
          <t>Tipo de publicação:
Ind c/ JCR: indexada com índice no ano de 2007 no "Journal Citation Report"
Ind: indexada sem JCR
N Ind: não indexada</t>
        </r>
      </text>
    </comment>
    <comment ref="A150" authorId="0" shapeId="0" xr:uid="{00000000-0006-0000-0000-000034000000}">
      <text>
        <r>
          <rPr>
            <b/>
            <sz val="9"/>
            <color indexed="8"/>
            <rFont val="Tahoma"/>
            <family val="2"/>
            <charset val="1"/>
          </rPr>
          <t>Estágio da publicação no momento da inscrição:
Ac/Publ: aceito (anexar comprovante de aceite final) ou publicado (anexar cópia do artigo)
Subm: submetido</t>
        </r>
      </text>
    </comment>
    <comment ref="A151" authorId="0" shapeId="0" xr:uid="{00000000-0006-0000-0000-000035000000}">
      <text>
        <r>
          <rPr>
            <b/>
            <sz val="8"/>
            <color indexed="8"/>
            <rFont val="Times New Roman"/>
            <family val="1"/>
          </rPr>
          <t xml:space="preserve">Autoria:
1o.: como primeiro autor
2o.: qualquer outra posição
</t>
        </r>
      </text>
    </comment>
    <comment ref="A152" authorId="0" shapeId="0" xr:uid="{00000000-0006-0000-0000-000036000000}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157" authorId="0" shapeId="0" xr:uid="{00000000-0006-0000-0000-000037000000}">
      <text>
        <r>
          <rPr>
            <b/>
            <sz val="9"/>
            <color indexed="8"/>
            <rFont val="Tahoma"/>
            <family val="2"/>
            <charset val="1"/>
          </rPr>
          <t>Tipo de publicação:
Ind c/ JCR: indexada com índice no ano de 2007 no "Journal Citation Report"
Ind: indexada sem JCR
N Ind: não indexada</t>
        </r>
      </text>
    </comment>
    <comment ref="A158" authorId="0" shapeId="0" xr:uid="{00000000-0006-0000-0000-000038000000}">
      <text>
        <r>
          <rPr>
            <b/>
            <sz val="8"/>
            <color indexed="8"/>
            <rFont val="Times New Roman"/>
            <family val="1"/>
          </rPr>
          <t>Estágio da publicação no momento da inscrição:
Ac/Publ: aceito (anexar comprovante de aceite final) ou publicado (anexar cópia do artigo)
Subm: submetido</t>
        </r>
      </text>
    </comment>
    <comment ref="A159" authorId="0" shapeId="0" xr:uid="{00000000-0006-0000-0000-000039000000}">
      <text>
        <r>
          <rPr>
            <b/>
            <sz val="8"/>
            <color indexed="8"/>
            <rFont val="Times New Roman"/>
            <family val="1"/>
          </rPr>
          <t xml:space="preserve">Autoria:
1o.: como primeiro autor
2o.: qualquer outra posição
</t>
        </r>
      </text>
    </comment>
    <comment ref="A160" authorId="0" shapeId="0" xr:uid="{00000000-0006-0000-0000-00003A000000}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166" authorId="0" shapeId="0" xr:uid="{00000000-0006-0000-0000-00003B000000}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171" authorId="0" shapeId="0" xr:uid="{00000000-0006-0000-0000-00003C000000}">
      <text>
        <r>
          <rPr>
            <b/>
            <sz val="8"/>
            <color indexed="8"/>
            <rFont val="Times New Roman"/>
            <family val="1"/>
          </rPr>
          <t xml:space="preserve">Tipo de atividade:
Aut: atividade profissional autônoma
Emp: atividade profissional como empregado
</t>
        </r>
      </text>
    </comment>
    <comment ref="A172" authorId="0" shapeId="0" xr:uid="{00000000-0006-0000-0000-00003D000000}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176" authorId="0" shapeId="0" xr:uid="{00000000-0006-0000-0000-00003E000000}">
      <text>
        <r>
          <rPr>
            <b/>
            <sz val="8"/>
            <color indexed="8"/>
            <rFont val="Times New Roman"/>
            <family val="1"/>
          </rPr>
          <t xml:space="preserve">Tipo de autoria:
Livro: livro completo
Cap: capítulo de livro
</t>
        </r>
      </text>
    </comment>
    <comment ref="A177" authorId="0" shapeId="0" xr:uid="{00000000-0006-0000-0000-00003F000000}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180" authorId="0" shapeId="0" xr:uid="{00000000-0006-0000-0000-000040000000}">
      <text>
        <r>
          <rPr>
            <b/>
            <sz val="8"/>
            <color indexed="8"/>
            <rFont val="Times New Roman"/>
            <family val="1"/>
          </rPr>
          <t xml:space="preserve">Tipo de autoria:
Livro: livro completo
Cap Int: capítulo de livro internacional
Cap Nac: capítulo de livro nacional
</t>
        </r>
      </text>
    </comment>
    <comment ref="A181" authorId="0" shapeId="0" xr:uid="{00000000-0006-0000-0000-000041000000}">
      <text>
        <r>
          <rPr>
            <b/>
            <sz val="8"/>
            <color indexed="8"/>
            <rFont val="Times New Roman"/>
            <family val="1"/>
          </rPr>
          <t>Atenção:
O documento deve estar numerado corretamente, de forma clara  e anexado a esta planilha</t>
        </r>
      </text>
    </comment>
    <comment ref="A185" authorId="0" shapeId="0" xr:uid="{00000000-0006-0000-0000-000042000000}">
      <text>
        <r>
          <rPr>
            <b/>
            <sz val="8"/>
            <color indexed="8"/>
            <rFont val="Times New Roman"/>
            <family val="1"/>
          </rPr>
          <t xml:space="preserve">DEP INPI: patente depositada no INPI
DEP EXT: patente depositada no exterior
CON  INPI: patente concedida no INPI
CON EXT: patente concedida no exterior
LIC BR: patente licenciada no Brasil
LIC EXT: patente licenciada no exterior
</t>
        </r>
      </text>
    </comment>
    <comment ref="A190" authorId="0" shapeId="0" xr:uid="{00000000-0006-0000-0000-000043000000}">
      <text>
        <r>
          <rPr>
            <sz val="11"/>
            <color indexed="8"/>
            <rFont val="Calibri"/>
            <family val="2"/>
          </rPr>
          <t>REG POST: destaque em evento regional – pôster
REG CO: destaque em evento regional – comuncação oral
NAC POST: destaque em evento nacional - pôster
NAC CO: destaque em evento nacional – comuncação oral
INT POST: destaque em evento internacional – pôster
INT CO: destaque em evento internacional – comuncação oral
NAC TC NA: destaque de trabalho científico não apresentado em eventos (nível nacional)
INT TC NA: destaque de trabalho científico não apresentado em eventos (nível internacional)
M AL FOR: melhor aluno da turma de formandos</t>
        </r>
      </text>
    </comment>
    <comment ref="A191" authorId="0" shapeId="0" xr:uid="{00000000-0006-0000-0000-000044000000}">
      <text>
        <r>
          <rPr>
            <sz val="11"/>
            <color indexed="8"/>
            <rFont val="Calibri"/>
            <family val="2"/>
          </rPr>
          <t>REG POST: destaque em evento regional – pôster
REG CO: destaque em evento regional – comuncação oral
NAC POST: destaque em evento nacional - pôster
NAC CO: destaque em evento nacional – comuncação oral
INT POST: destaque em evento internacional – pôster
INT CO: destaque em evento internacional – comuncação oral
NAC TC NA: destaque de trabalho científico não apresentado em eventos (nível nacional)
INT TC NA: destaque de trabalho científico não apresentado em eventos (nível internacional)
M AL FOR: melhor aluno da turma de formandos</t>
        </r>
      </text>
    </comment>
  </commentList>
</comments>
</file>

<file path=xl/sharedStrings.xml><?xml version="1.0" encoding="utf-8"?>
<sst xmlns="http://schemas.openxmlformats.org/spreadsheetml/2006/main" count="237" uniqueCount="111">
  <si>
    <t>Nome do candidato</t>
  </si>
  <si>
    <t>Orientador</t>
  </si>
  <si>
    <t>Nível</t>
  </si>
  <si>
    <t>Mest</t>
  </si>
  <si>
    <t>Dout</t>
  </si>
  <si>
    <t>Total geral de pontos</t>
  </si>
  <si>
    <t>TOTAL</t>
  </si>
  <si>
    <r>
      <t>1</t>
    </r>
    <r>
      <rPr>
        <vertAlign val="superscript"/>
        <sz val="11"/>
        <color indexed="8"/>
        <rFont val="Calibri"/>
        <family val="2"/>
      </rPr>
      <t>[4]</t>
    </r>
  </si>
  <si>
    <r>
      <t>8</t>
    </r>
    <r>
      <rPr>
        <vertAlign val="superscript"/>
        <sz val="11"/>
        <color indexed="8"/>
        <rFont val="Calibri"/>
        <family val="2"/>
      </rPr>
      <t>[3]</t>
    </r>
  </si>
  <si>
    <t xml:space="preserve">Pontuações parciais </t>
  </si>
  <si>
    <t>nos diferentes itens</t>
  </si>
  <si>
    <r>
      <t>13</t>
    </r>
    <r>
      <rPr>
        <vertAlign val="superscript"/>
        <sz val="11"/>
        <color indexed="8"/>
        <rFont val="Calibri"/>
        <family val="2"/>
      </rPr>
      <t>[1]</t>
    </r>
  </si>
  <si>
    <r>
      <t>16</t>
    </r>
    <r>
      <rPr>
        <vertAlign val="superscript"/>
        <sz val="11"/>
        <color indexed="8"/>
        <rFont val="Calibri"/>
        <family val="2"/>
      </rPr>
      <t>[2]</t>
    </r>
  </si>
  <si>
    <t>1. Atividades de ensino</t>
  </si>
  <si>
    <t>Professor de ensino médio;  Prof. ensino superior.</t>
  </si>
  <si>
    <t>Pontos</t>
  </si>
  <si>
    <t>No. de pontos</t>
  </si>
  <si>
    <t>EM</t>
  </si>
  <si>
    <t>No. de meses</t>
  </si>
  <si>
    <t>ES</t>
  </si>
  <si>
    <t>Tipo de atividade</t>
  </si>
  <si>
    <t>Documento no.</t>
  </si>
  <si>
    <t>2. Atividade de Pós-Graduação (máximo 1 atividade)</t>
  </si>
  <si>
    <t>Esp</t>
  </si>
  <si>
    <t>3. Monitoria remunerada ou voluntária</t>
  </si>
  <si>
    <t>No. de horas</t>
  </si>
  <si>
    <t>4. Bolsas de estudo</t>
  </si>
  <si>
    <t>4.1. Bolsa de extensão ou bolsa trabalho; bolsa de iniciação científica ou atividade voluntária</t>
  </si>
  <si>
    <t>E/BT</t>
  </si>
  <si>
    <t>No. de horas ou meses</t>
  </si>
  <si>
    <t>IC</t>
  </si>
  <si>
    <t>Tipo de bolsa</t>
  </si>
  <si>
    <t>4.2. Aperfeiçoamento científico (máximo 12 meses)</t>
  </si>
  <si>
    <t>;</t>
  </si>
  <si>
    <t>4.3. Mestrado (máximo 4 semestres)</t>
  </si>
  <si>
    <t>No. de bônus</t>
  </si>
  <si>
    <t>No. de semestres</t>
  </si>
  <si>
    <t>Tempo de titulação</t>
  </si>
  <si>
    <t>Pontos   x</t>
  </si>
  <si>
    <t xml:space="preserve">  bônus</t>
  </si>
  <si>
    <t>5. Participação, como assistente em cursos de extensão/ciclos de atualização/workshops</t>
  </si>
  <si>
    <t xml:space="preserve"> (máx 12 pontos)</t>
  </si>
  <si>
    <t>6. Aprovação em línguas estrangeiras</t>
  </si>
  <si>
    <t>7. Apresentação de palestras, conferências e seminários (máx. 10 pontos)</t>
  </si>
  <si>
    <t>8.Participação em congressos e simpósios</t>
  </si>
  <si>
    <t xml:space="preserve">8.1. Assistência, apresentação oral de trabalho, participação como conferencista, participação em </t>
  </si>
  <si>
    <t xml:space="preserve">         painel/mesa-redonda</t>
  </si>
  <si>
    <t>Ass</t>
  </si>
  <si>
    <t>E/R</t>
  </si>
  <si>
    <t>Abrangência</t>
  </si>
  <si>
    <t>Oral</t>
  </si>
  <si>
    <t>Nac</t>
  </si>
  <si>
    <t>Tipo de participação</t>
  </si>
  <si>
    <t>Conf</t>
  </si>
  <si>
    <t>Int</t>
  </si>
  <si>
    <t>8.2. Apresentação de pôster e/ou publicação de resumo em anais; publicação de trabalho completo</t>
  </si>
  <si>
    <t>P/R</t>
  </si>
  <si>
    <t>1o.</t>
  </si>
  <si>
    <t xml:space="preserve">        em anais</t>
  </si>
  <si>
    <t>TC</t>
  </si>
  <si>
    <t>2o.</t>
  </si>
  <si>
    <t>Autoria</t>
  </si>
  <si>
    <t>9. Estágios extracurriculares (máx. 20 pontos)</t>
  </si>
  <si>
    <t>AG</t>
  </si>
  <si>
    <t>DG</t>
  </si>
  <si>
    <t>Período</t>
  </si>
  <si>
    <t>10. Atividades de ensino universitário</t>
  </si>
  <si>
    <t>10.1. Aulas ministradas em cursos de extensão (máximo 10 pontos)</t>
  </si>
  <si>
    <t>10.2. Orientação de estudantes e/ou supervisão de estágio de formação profissional (máx. 20 pontos)</t>
  </si>
  <si>
    <t>O/S</t>
  </si>
  <si>
    <t>Co</t>
  </si>
  <si>
    <t>Tipo</t>
  </si>
  <si>
    <t>11. Membro de organização/coordenação de cursos, palestras ou outros eventos (máx. 10 pontos)</t>
  </si>
  <si>
    <t>12. Aprovação em concurso público (máx. 20 pontos)</t>
  </si>
  <si>
    <t>Fed</t>
  </si>
  <si>
    <t>Est</t>
  </si>
  <si>
    <t>Mun</t>
  </si>
  <si>
    <t>13. Publicações em periódicos</t>
  </si>
  <si>
    <t>Ind c/ JCR</t>
  </si>
  <si>
    <t>Ac/Publ</t>
  </si>
  <si>
    <t>Ind</t>
  </si>
  <si>
    <t>Subm</t>
  </si>
  <si>
    <t>Estágio</t>
  </si>
  <si>
    <t>N Ind</t>
  </si>
  <si>
    <t>Aut</t>
  </si>
  <si>
    <t>Emp</t>
  </si>
  <si>
    <t>14. Participação em banca examinadora de estágio curricular (máx. 10 pontos)</t>
  </si>
  <si>
    <t>Reg</t>
  </si>
  <si>
    <t>15. Atividade profissional (máx. 20 pontos)</t>
  </si>
  <si>
    <t>Livro</t>
  </si>
  <si>
    <t>Cap Nac</t>
  </si>
  <si>
    <t>Cap Int</t>
  </si>
  <si>
    <t>DEP INPI</t>
  </si>
  <si>
    <t>16. Autoria de livro e/ou capítulo de livro</t>
  </si>
  <si>
    <t>DEP EXT</t>
  </si>
  <si>
    <t>CON INPI</t>
  </si>
  <si>
    <t>CON EXT</t>
  </si>
  <si>
    <t>LIC BR</t>
  </si>
  <si>
    <t>LIC EXT</t>
  </si>
  <si>
    <t xml:space="preserve">17. Patente depositada ou licenciada </t>
  </si>
  <si>
    <t>REG POST</t>
  </si>
  <si>
    <t>REG CO</t>
  </si>
  <si>
    <t>NAC POST</t>
  </si>
  <si>
    <t>NAC CO</t>
  </si>
  <si>
    <t>INT POST</t>
  </si>
  <si>
    <t>18. Premiação</t>
  </si>
  <si>
    <t>INT CO</t>
  </si>
  <si>
    <t>NAC TC NA</t>
  </si>
  <si>
    <t>INT TC NA</t>
  </si>
  <si>
    <t>M AL FOR</t>
  </si>
  <si>
    <t xml:space="preserve">                         PPG em Assistência Farmacêutica - Processo Seletivo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</si>
</sst>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2" x14ac:knownFonts="1">
    <font>
      <sz val="11"/>
      <color indexed="8"/>
      <name val="Calibri"/>
      <family val="2"/>
    </font>
    <font>
      <b/>
      <sz val="15"/>
      <color indexed="56"/>
      <name val="Calibri"/>
      <family val="2"/>
    </font>
    <font>
      <sz val="18"/>
      <color indexed="8"/>
      <name val="Calibri"/>
      <family val="2"/>
    </font>
    <font>
      <sz val="11"/>
      <color indexed="9"/>
      <name val="Calibri"/>
      <family val="2"/>
    </font>
    <font>
      <sz val="18"/>
      <color indexed="52"/>
      <name val="Calibri"/>
      <family val="2"/>
    </font>
    <font>
      <sz val="11"/>
      <color indexed="52"/>
      <name val="Calibri"/>
      <family val="2"/>
    </font>
    <font>
      <sz val="16"/>
      <color indexed="8"/>
      <name val="Calibri"/>
      <family val="2"/>
    </font>
    <font>
      <sz val="16"/>
      <color indexed="9"/>
      <name val="Calibri"/>
      <family val="2"/>
    </font>
    <font>
      <sz val="16"/>
      <color indexed="51"/>
      <name val="Calibri"/>
      <family val="2"/>
    </font>
    <font>
      <sz val="11"/>
      <color indexed="51"/>
      <name val="Calibri"/>
      <family val="2"/>
    </font>
    <font>
      <b/>
      <sz val="16"/>
      <color indexed="8"/>
      <name val="Calibri"/>
      <family val="2"/>
    </font>
    <font>
      <b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1"/>
      <name val="Calibri"/>
      <family val="2"/>
    </font>
    <font>
      <sz val="11"/>
      <color indexed="44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Times New Roman"/>
      <family val="1"/>
    </font>
    <font>
      <b/>
      <sz val="9"/>
      <color indexed="8"/>
      <name val="Tahoma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58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2" fontId="0" fillId="0" borderId="0"/>
    <xf numFmtId="2" fontId="1" fillId="0" borderId="1" applyFill="0" applyAlignment="0" applyProtection="0"/>
  </cellStyleXfs>
  <cellXfs count="75">
    <xf numFmtId="2" fontId="0" fillId="0" borderId="0" xfId="0"/>
    <xf numFmtId="2" fontId="2" fillId="2" borderId="0" xfId="0" applyFont="1" applyFill="1" applyProtection="1">
      <protection hidden="1"/>
    </xf>
    <xf numFmtId="2" fontId="0" fillId="2" borderId="0" xfId="0" applyFill="1" applyProtection="1">
      <protection hidden="1"/>
    </xf>
    <xf numFmtId="2" fontId="3" fillId="3" borderId="0" xfId="0" applyFont="1" applyFill="1" applyProtection="1">
      <protection hidden="1"/>
    </xf>
    <xf numFmtId="2" fontId="4" fillId="4" borderId="0" xfId="0" applyFont="1" applyFill="1" applyProtection="1">
      <protection hidden="1"/>
    </xf>
    <xf numFmtId="2" fontId="5" fillId="4" borderId="0" xfId="0" applyFont="1" applyFill="1" applyProtection="1">
      <protection hidden="1"/>
    </xf>
    <xf numFmtId="2" fontId="0" fillId="3" borderId="0" xfId="0" applyFill="1"/>
    <xf numFmtId="2" fontId="6" fillId="4" borderId="0" xfId="0" applyFont="1" applyFill="1" applyProtection="1">
      <protection hidden="1"/>
    </xf>
    <xf numFmtId="2" fontId="6" fillId="0" borderId="0" xfId="0" applyFont="1" applyFill="1" applyProtection="1">
      <protection locked="0"/>
    </xf>
    <xf numFmtId="2" fontId="0" fillId="0" borderId="0" xfId="0" applyFill="1" applyProtection="1">
      <protection locked="0"/>
    </xf>
    <xf numFmtId="2" fontId="0" fillId="4" borderId="0" xfId="0" applyFill="1" applyProtection="1">
      <protection hidden="1"/>
    </xf>
    <xf numFmtId="2" fontId="7" fillId="3" borderId="0" xfId="0" applyFont="1" applyFill="1" applyAlignment="1" applyProtection="1">
      <alignment horizontal="center"/>
      <protection hidden="1"/>
    </xf>
    <xf numFmtId="2" fontId="8" fillId="4" borderId="0" xfId="0" applyFont="1" applyFill="1" applyProtection="1">
      <protection hidden="1"/>
    </xf>
    <xf numFmtId="2" fontId="8" fillId="4" borderId="0" xfId="0" applyFont="1" applyFill="1" applyProtection="1"/>
    <xf numFmtId="2" fontId="9" fillId="4" borderId="0" xfId="0" applyFont="1" applyFill="1" applyProtection="1"/>
    <xf numFmtId="2" fontId="10" fillId="2" borderId="0" xfId="0" applyFont="1" applyFill="1" applyProtection="1">
      <protection hidden="1"/>
    </xf>
    <xf numFmtId="2" fontId="11" fillId="2" borderId="0" xfId="0" applyFont="1" applyFill="1" applyAlignment="1" applyProtection="1">
      <alignment horizontal="center"/>
      <protection hidden="1"/>
    </xf>
    <xf numFmtId="2" fontId="0" fillId="4" borderId="0" xfId="0" applyFont="1" applyFill="1" applyAlignment="1" applyProtection="1">
      <alignment horizontal="center"/>
      <protection hidden="1"/>
    </xf>
    <xf numFmtId="1" fontId="0" fillId="4" borderId="0" xfId="0" applyNumberFormat="1" applyFill="1" applyAlignment="1" applyProtection="1">
      <alignment horizontal="center"/>
      <protection hidden="1"/>
    </xf>
    <xf numFmtId="2" fontId="11" fillId="4" borderId="2" xfId="0" applyNumberFormat="1" applyFont="1" applyFill="1" applyBorder="1" applyAlignment="1" applyProtection="1">
      <alignment horizontal="center"/>
      <protection hidden="1"/>
    </xf>
    <xf numFmtId="2" fontId="0" fillId="0" borderId="0" xfId="0" applyFill="1" applyAlignment="1" applyProtection="1">
      <alignment horizontal="center"/>
      <protection hidden="1"/>
    </xf>
    <xf numFmtId="2" fontId="0" fillId="0" borderId="0" xfId="0" applyNumberFormat="1" applyFill="1" applyAlignment="1" applyProtection="1">
      <alignment horizontal="center"/>
      <protection hidden="1"/>
    </xf>
    <xf numFmtId="164" fontId="0" fillId="0" borderId="0" xfId="0" applyNumberFormat="1" applyFill="1" applyAlignment="1" applyProtection="1">
      <alignment horizontal="center"/>
      <protection hidden="1"/>
    </xf>
    <xf numFmtId="2" fontId="0" fillId="5" borderId="0" xfId="0" applyFill="1" applyProtection="1">
      <protection hidden="1"/>
    </xf>
    <xf numFmtId="2" fontId="13" fillId="2" borderId="0" xfId="0" applyFont="1" applyFill="1" applyProtection="1">
      <protection hidden="1"/>
    </xf>
    <xf numFmtId="2" fontId="14" fillId="2" borderId="0" xfId="0" applyFont="1" applyFill="1" applyProtection="1">
      <protection hidden="1"/>
    </xf>
    <xf numFmtId="2" fontId="11" fillId="2" borderId="0" xfId="0" applyFont="1" applyFill="1" applyAlignment="1" applyProtection="1">
      <alignment horizontal="center" vertical="center"/>
      <protection hidden="1"/>
    </xf>
    <xf numFmtId="2" fontId="11" fillId="4" borderId="2" xfId="0" applyFont="1" applyFill="1" applyBorder="1" applyAlignment="1" applyProtection="1">
      <alignment horizontal="center"/>
      <protection hidden="1"/>
    </xf>
    <xf numFmtId="2" fontId="0" fillId="0" borderId="0" xfId="0" applyFill="1" applyAlignment="1" applyProtection="1">
      <alignment horizontal="center"/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2" fontId="0" fillId="5" borderId="0" xfId="0" applyFill="1" applyAlignment="1" applyProtection="1">
      <alignment horizontal="center"/>
      <protection hidden="1"/>
    </xf>
    <xf numFmtId="2" fontId="0" fillId="4" borderId="0" xfId="0" applyFont="1" applyFill="1" applyProtection="1">
      <protection hidden="1"/>
    </xf>
    <xf numFmtId="2" fontId="11" fillId="4" borderId="2" xfId="0" applyFont="1" applyFill="1" applyBorder="1" applyAlignment="1" applyProtection="1">
      <alignment horizontal="center" vertical="center"/>
      <protection hidden="1"/>
    </xf>
    <xf numFmtId="2" fontId="15" fillId="4" borderId="2" xfId="0" applyFont="1" applyFill="1" applyBorder="1" applyAlignment="1" applyProtection="1">
      <alignment horizontal="center"/>
      <protection hidden="1"/>
    </xf>
    <xf numFmtId="2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2" fontId="11" fillId="5" borderId="0" xfId="0" applyFont="1" applyFill="1" applyBorder="1" applyAlignment="1" applyProtection="1">
      <alignment horizontal="center" vertical="center"/>
      <protection hidden="1"/>
    </xf>
    <xf numFmtId="2" fontId="3" fillId="3" borderId="0" xfId="0" applyFont="1" applyFill="1" applyAlignment="1" applyProtection="1">
      <alignment horizontal="center"/>
      <protection hidden="1"/>
    </xf>
    <xf numFmtId="2" fontId="16" fillId="2" borderId="0" xfId="0" applyFont="1" applyFill="1" applyProtection="1">
      <protection hidden="1"/>
    </xf>
    <xf numFmtId="2" fontId="16" fillId="2" borderId="0" xfId="0" applyFont="1" applyFill="1" applyAlignment="1" applyProtection="1">
      <alignment horizontal="center"/>
      <protection hidden="1"/>
    </xf>
    <xf numFmtId="2" fontId="0" fillId="4" borderId="0" xfId="0" applyFont="1" applyFill="1" applyBorder="1" applyProtection="1">
      <protection hidden="1"/>
    </xf>
    <xf numFmtId="2" fontId="0" fillId="0" borderId="0" xfId="0" applyFont="1" applyBorder="1" applyAlignment="1" applyProtection="1">
      <alignment horizontal="center"/>
      <protection locked="0"/>
    </xf>
    <xf numFmtId="2" fontId="0" fillId="4" borderId="0" xfId="0" applyFont="1" applyFill="1" applyBorder="1" applyAlignment="1" applyProtection="1">
      <alignment horizontal="center"/>
      <protection hidden="1"/>
    </xf>
    <xf numFmtId="1" fontId="0" fillId="0" borderId="0" xfId="0" applyNumberFormat="1" applyFont="1" applyBorder="1" applyAlignment="1" applyProtection="1">
      <alignment horizontal="center"/>
      <protection locked="0"/>
    </xf>
    <xf numFmtId="2" fontId="16" fillId="2" borderId="0" xfId="0" applyFont="1" applyFill="1" applyBorder="1" applyProtection="1">
      <protection hidden="1"/>
    </xf>
    <xf numFmtId="2" fontId="0" fillId="0" borderId="0" xfId="0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2" fontId="17" fillId="5" borderId="0" xfId="0" applyFont="1" applyFill="1" applyAlignment="1" applyProtection="1">
      <alignment horizontal="center" vertical="center"/>
      <protection hidden="1"/>
    </xf>
    <xf numFmtId="2" fontId="18" fillId="2" borderId="0" xfId="0" applyFont="1" applyFill="1" applyProtection="1">
      <protection hidden="1"/>
    </xf>
    <xf numFmtId="165" fontId="0" fillId="4" borderId="0" xfId="0" applyNumberFormat="1" applyFill="1" applyAlignment="1" applyProtection="1">
      <alignment horizontal="center" vertical="center"/>
      <protection hidden="1"/>
    </xf>
    <xf numFmtId="2" fontId="11" fillId="4" borderId="2" xfId="0" applyNumberFormat="1" applyFont="1" applyFill="1" applyBorder="1" applyAlignment="1" applyProtection="1">
      <alignment horizontal="center" vertical="center"/>
      <protection hidden="1"/>
    </xf>
    <xf numFmtId="165" fontId="11" fillId="4" borderId="0" xfId="0" applyNumberFormat="1" applyFont="1" applyFill="1" applyBorder="1" applyAlignment="1" applyProtection="1">
      <alignment horizontal="center" vertical="center"/>
      <protection hidden="1"/>
    </xf>
    <xf numFmtId="2" fontId="0" fillId="5" borderId="0" xfId="0" applyFill="1" applyAlignment="1" applyProtection="1">
      <alignment horizontal="center" vertical="center"/>
      <protection hidden="1"/>
    </xf>
    <xf numFmtId="2" fontId="3" fillId="0" borderId="0" xfId="0" applyFont="1" applyFill="1" applyAlignment="1" applyProtection="1">
      <alignment horizontal="center"/>
      <protection hidden="1"/>
    </xf>
    <xf numFmtId="2" fontId="3" fillId="0" borderId="0" xfId="0" applyFont="1" applyFill="1" applyProtection="1">
      <protection hidden="1"/>
    </xf>
    <xf numFmtId="2" fontId="0" fillId="0" borderId="0" xfId="0" applyFill="1"/>
    <xf numFmtId="2" fontId="0" fillId="5" borderId="0" xfId="0" applyFill="1"/>
    <xf numFmtId="2" fontId="3" fillId="3" borderId="0" xfId="0" applyFont="1" applyFill="1" applyAlignment="1" applyProtection="1">
      <protection hidden="1"/>
    </xf>
    <xf numFmtId="165" fontId="0" fillId="4" borderId="0" xfId="0" applyNumberFormat="1" applyFill="1" applyAlignment="1" applyProtection="1">
      <alignment horizontal="center"/>
      <protection hidden="1"/>
    </xf>
    <xf numFmtId="2" fontId="3" fillId="0" borderId="0" xfId="0" applyFont="1" applyFill="1" applyAlignment="1" applyProtection="1">
      <protection hidden="1"/>
    </xf>
    <xf numFmtId="1" fontId="0" fillId="0" borderId="0" xfId="0" applyNumberFormat="1" applyFill="1" applyBorder="1" applyAlignment="1" applyProtection="1">
      <alignment horizontal="center"/>
      <protection locked="0"/>
    </xf>
    <xf numFmtId="2" fontId="3" fillId="5" borderId="0" xfId="0" applyFont="1" applyFill="1" applyProtection="1">
      <protection hidden="1"/>
    </xf>
    <xf numFmtId="2" fontId="0" fillId="4" borderId="0" xfId="0" applyFill="1" applyAlignment="1" applyProtection="1">
      <alignment horizontal="center"/>
      <protection hidden="1"/>
    </xf>
    <xf numFmtId="2" fontId="0" fillId="4" borderId="0" xfId="0" applyFill="1"/>
    <xf numFmtId="2" fontId="0" fillId="5" borderId="0" xfId="0" applyFont="1" applyFill="1" applyProtection="1">
      <protection hidden="1"/>
    </xf>
    <xf numFmtId="2" fontId="0" fillId="5" borderId="0" xfId="0" applyFont="1" applyFill="1" applyAlignment="1" applyProtection="1">
      <alignment horizontal="center"/>
      <protection hidden="1"/>
    </xf>
    <xf numFmtId="2" fontId="17" fillId="2" borderId="0" xfId="0" applyFont="1" applyFill="1" applyProtection="1">
      <protection hidden="1"/>
    </xf>
    <xf numFmtId="2" fontId="19" fillId="4" borderId="0" xfId="0" applyFont="1" applyFill="1" applyBorder="1" applyAlignment="1" applyProtection="1">
      <alignment horizontal="center"/>
      <protection hidden="1"/>
    </xf>
    <xf numFmtId="2" fontId="17" fillId="5" borderId="0" xfId="0" applyFont="1" applyFill="1" applyProtection="1">
      <protection hidden="1"/>
    </xf>
    <xf numFmtId="2" fontId="17" fillId="5" borderId="0" xfId="0" applyFont="1" applyFill="1" applyAlignment="1" applyProtection="1">
      <alignment horizontal="center"/>
      <protection hidden="1"/>
    </xf>
    <xf numFmtId="2" fontId="0" fillId="0" borderId="0" xfId="0" applyProtection="1">
      <protection locked="0"/>
    </xf>
    <xf numFmtId="2" fontId="0" fillId="0" borderId="0" xfId="0" applyProtection="1">
      <protection hidden="1"/>
    </xf>
    <xf numFmtId="49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2" fontId="0" fillId="2" borderId="0" xfId="0" applyFill="1"/>
  </cellXfs>
  <cellStyles count="2">
    <cellStyle name="Normal" xfId="0" builtinId="0"/>
    <cellStyle name="Título 1 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194"/>
  <sheetViews>
    <sheetView tabSelected="1" zoomScale="85" zoomScaleNormal="85" workbookViewId="0">
      <selection activeCell="A2" sqref="A2"/>
    </sheetView>
  </sheetViews>
  <sheetFormatPr defaultRowHeight="15" x14ac:dyDescent="0.25"/>
  <cols>
    <col min="1" max="1" width="25.5703125" customWidth="1"/>
  </cols>
  <sheetData>
    <row r="1" spans="1:24" ht="23.25" x14ac:dyDescent="0.35">
      <c r="A1" s="1" t="s">
        <v>110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s="6" customFormat="1" ht="14.25" customHeight="1" x14ac:dyDescent="0.3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21" x14ac:dyDescent="0.35">
      <c r="A3" s="7" t="s">
        <v>0</v>
      </c>
      <c r="B3" s="8"/>
      <c r="C3" s="8"/>
      <c r="D3" s="8"/>
      <c r="E3" s="8"/>
      <c r="F3" s="8"/>
      <c r="G3" s="8"/>
      <c r="H3" s="9"/>
      <c r="I3" s="9"/>
      <c r="J3" s="9"/>
      <c r="K3" s="9"/>
      <c r="L3" s="9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11.25" customHeight="1" x14ac:dyDescent="0.35">
      <c r="A4" s="7"/>
      <c r="B4" s="7"/>
      <c r="C4" s="7"/>
      <c r="D4" s="7"/>
      <c r="E4" s="7"/>
      <c r="F4" s="7"/>
      <c r="G4" s="7"/>
      <c r="H4" s="10"/>
      <c r="I4" s="10"/>
      <c r="J4" s="10"/>
      <c r="K4" s="10"/>
      <c r="L4" s="10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21" x14ac:dyDescent="0.35">
      <c r="A5" s="7" t="s">
        <v>1</v>
      </c>
      <c r="B5" s="8"/>
      <c r="C5" s="8"/>
      <c r="D5" s="8"/>
      <c r="E5" s="8"/>
      <c r="F5" s="8"/>
      <c r="G5" s="9"/>
      <c r="H5" s="9"/>
      <c r="I5" s="9"/>
      <c r="J5" s="7" t="s">
        <v>2</v>
      </c>
      <c r="K5" s="8"/>
      <c r="L5" s="10"/>
      <c r="M5" s="11" t="s">
        <v>3</v>
      </c>
      <c r="N5" s="11" t="s">
        <v>4</v>
      </c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21" x14ac:dyDescent="0.35">
      <c r="A6" s="12"/>
      <c r="B6" s="13"/>
      <c r="C6" s="13"/>
      <c r="D6" s="13"/>
      <c r="E6" s="13"/>
      <c r="F6" s="13"/>
      <c r="G6" s="14"/>
      <c r="H6" s="14"/>
      <c r="I6" s="14"/>
      <c r="J6" s="7"/>
      <c r="K6" s="10"/>
      <c r="L6" s="10"/>
      <c r="M6" s="11"/>
      <c r="N6" s="11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21" x14ac:dyDescent="0.35">
      <c r="A8" s="15" t="s">
        <v>5</v>
      </c>
      <c r="B8" s="2"/>
      <c r="C8" s="2"/>
      <c r="D8" s="2"/>
      <c r="E8" s="2"/>
      <c r="F8" s="2"/>
      <c r="G8" s="2"/>
      <c r="H8" s="2"/>
      <c r="I8" s="2"/>
      <c r="J8" s="2"/>
      <c r="K8" s="2"/>
      <c r="L8" s="16" t="s">
        <v>6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17.25" x14ac:dyDescent="0.25">
      <c r="A9" s="10"/>
      <c r="B9" s="17" t="s">
        <v>7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8">
        <v>7</v>
      </c>
      <c r="I9" s="17" t="s">
        <v>8</v>
      </c>
      <c r="J9" s="18">
        <v>9</v>
      </c>
      <c r="K9" s="10"/>
      <c r="L9" s="19">
        <f>SUM(L17,L23,L27,L33,L39,L44,L50,L55,L59,L66,L80,L113,L120,L125,L131,L135,L140,L165,L169,L175,L184,L189)</f>
        <v>0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x14ac:dyDescent="0.25">
      <c r="A10" s="10" t="s">
        <v>9</v>
      </c>
      <c r="B10" s="20">
        <f>L17</f>
        <v>0</v>
      </c>
      <c r="C10" s="20">
        <f>L23</f>
        <v>0</v>
      </c>
      <c r="D10" s="20">
        <f>L27</f>
        <v>0</v>
      </c>
      <c r="E10" s="20">
        <f>SUM(L33,L39,L44)</f>
        <v>0</v>
      </c>
      <c r="F10" s="20">
        <f>L50</f>
        <v>0</v>
      </c>
      <c r="G10" s="20">
        <f>L55</f>
        <v>0</v>
      </c>
      <c r="H10" s="20">
        <f>L59</f>
        <v>0</v>
      </c>
      <c r="I10" s="21">
        <f>SUM(L66,L80)</f>
        <v>0</v>
      </c>
      <c r="J10" s="22">
        <f>L113</f>
        <v>0</v>
      </c>
      <c r="K10" s="10"/>
      <c r="L10" s="10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17.25" x14ac:dyDescent="0.25">
      <c r="A11" s="10" t="s">
        <v>10</v>
      </c>
      <c r="B11" s="18">
        <v>10</v>
      </c>
      <c r="C11" s="18">
        <v>11</v>
      </c>
      <c r="D11" s="18">
        <v>12</v>
      </c>
      <c r="E11" s="18" t="s">
        <v>11</v>
      </c>
      <c r="F11" s="18">
        <v>14</v>
      </c>
      <c r="G11" s="18">
        <v>15</v>
      </c>
      <c r="H11" s="18" t="s">
        <v>12</v>
      </c>
      <c r="I11" s="18">
        <v>17</v>
      </c>
      <c r="J11" s="18">
        <v>18</v>
      </c>
      <c r="K11" s="10"/>
      <c r="L11" s="10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x14ac:dyDescent="0.25">
      <c r="A12" s="10"/>
      <c r="B12" s="20">
        <f>SUM(L120,L125)</f>
        <v>0</v>
      </c>
      <c r="C12" s="20">
        <f>L131</f>
        <v>0</v>
      </c>
      <c r="D12" s="20">
        <f>L135</f>
        <v>0</v>
      </c>
      <c r="E12" s="20">
        <f>L140</f>
        <v>0</v>
      </c>
      <c r="F12" s="20">
        <f>L165</f>
        <v>0</v>
      </c>
      <c r="G12" s="20">
        <f>L169</f>
        <v>0</v>
      </c>
      <c r="H12" s="20">
        <f>L175</f>
        <v>0</v>
      </c>
      <c r="I12" s="20">
        <f>L184</f>
        <v>0</v>
      </c>
      <c r="J12" s="20">
        <f>L189</f>
        <v>0</v>
      </c>
      <c r="K12" s="10"/>
      <c r="L12" s="10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x14ac:dyDescent="0.25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8.75" x14ac:dyDescent="0.3">
      <c r="A15" s="24" t="s">
        <v>13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8.75" x14ac:dyDescent="0.3">
      <c r="A16" s="25" t="s">
        <v>14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6" t="s">
        <v>15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x14ac:dyDescent="0.25">
      <c r="A17" s="10" t="s">
        <v>16</v>
      </c>
      <c r="B17" s="17" t="str">
        <f t="shared" ref="B17:K17" si="0">IF(B20&gt;0,B21," ")</f>
        <v xml:space="preserve"> </v>
      </c>
      <c r="C17" s="17" t="str">
        <f t="shared" si="0"/>
        <v xml:space="preserve"> </v>
      </c>
      <c r="D17" s="17" t="str">
        <f t="shared" si="0"/>
        <v xml:space="preserve"> </v>
      </c>
      <c r="E17" s="17" t="str">
        <f t="shared" si="0"/>
        <v xml:space="preserve"> </v>
      </c>
      <c r="F17" s="17" t="str">
        <f t="shared" si="0"/>
        <v xml:space="preserve"> </v>
      </c>
      <c r="G17" s="17" t="str">
        <f t="shared" si="0"/>
        <v xml:space="preserve"> </v>
      </c>
      <c r="H17" s="17" t="str">
        <f t="shared" si="0"/>
        <v xml:space="preserve"> </v>
      </c>
      <c r="I17" s="17" t="str">
        <f t="shared" si="0"/>
        <v xml:space="preserve"> </v>
      </c>
      <c r="J17" s="17" t="str">
        <f t="shared" si="0"/>
        <v xml:space="preserve"> </v>
      </c>
      <c r="K17" s="17" t="str">
        <f t="shared" si="0"/>
        <v xml:space="preserve"> </v>
      </c>
      <c r="L17" s="27">
        <f>SUM(B17:K17)</f>
        <v>0</v>
      </c>
      <c r="M17" s="3" t="s">
        <v>17</v>
      </c>
      <c r="N17" s="3">
        <v>0.1</v>
      </c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x14ac:dyDescent="0.25">
      <c r="A18" s="10" t="s">
        <v>18</v>
      </c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10"/>
      <c r="M18" s="3" t="s">
        <v>19</v>
      </c>
      <c r="N18" s="3">
        <v>1</v>
      </c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x14ac:dyDescent="0.25">
      <c r="A19" s="10" t="s">
        <v>20</v>
      </c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10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x14ac:dyDescent="0.25">
      <c r="A20" s="10" t="s">
        <v>21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10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x14ac:dyDescent="0.25">
      <c r="A21" s="23"/>
      <c r="B21" s="30" t="str">
        <f t="shared" ref="B21:K21" si="1">IF(B19=$M$17,B18*$N$17,IF(B19=$M$18,B18*$N$18," "))</f>
        <v xml:space="preserve"> </v>
      </c>
      <c r="C21" s="30" t="str">
        <f t="shared" si="1"/>
        <v xml:space="preserve"> </v>
      </c>
      <c r="D21" s="30" t="str">
        <f t="shared" si="1"/>
        <v xml:space="preserve"> </v>
      </c>
      <c r="E21" s="30" t="str">
        <f t="shared" si="1"/>
        <v xml:space="preserve"> </v>
      </c>
      <c r="F21" s="30" t="str">
        <f t="shared" si="1"/>
        <v xml:space="preserve"> </v>
      </c>
      <c r="G21" s="30" t="str">
        <f t="shared" si="1"/>
        <v xml:space="preserve"> </v>
      </c>
      <c r="H21" s="30" t="str">
        <f t="shared" si="1"/>
        <v xml:space="preserve"> </v>
      </c>
      <c r="I21" s="30" t="str">
        <f t="shared" si="1"/>
        <v xml:space="preserve"> </v>
      </c>
      <c r="J21" s="30" t="str">
        <f t="shared" si="1"/>
        <v xml:space="preserve"> </v>
      </c>
      <c r="K21" s="30" t="str">
        <f t="shared" si="1"/>
        <v xml:space="preserve"> </v>
      </c>
      <c r="L21" s="2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8.75" x14ac:dyDescent="0.3">
      <c r="A22" s="24" t="s">
        <v>22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6" t="s">
        <v>15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5" customHeight="1" x14ac:dyDescent="0.25">
      <c r="A23" s="31" t="s">
        <v>20</v>
      </c>
      <c r="B23" s="28"/>
      <c r="C23" s="10"/>
      <c r="D23" s="10"/>
      <c r="E23" s="10"/>
      <c r="F23" s="10"/>
      <c r="G23" s="10"/>
      <c r="H23" s="10"/>
      <c r="I23" s="10"/>
      <c r="J23" s="10"/>
      <c r="K23" s="10"/>
      <c r="L23" s="32">
        <f>IF(B24&gt;0,B25,0)</f>
        <v>0</v>
      </c>
      <c r="M23" s="3" t="s">
        <v>23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x14ac:dyDescent="0.25">
      <c r="A24" s="10" t="s">
        <v>21</v>
      </c>
      <c r="B24" s="29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3" t="s">
        <v>3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x14ac:dyDescent="0.25">
      <c r="A25" s="23"/>
      <c r="B25" s="23" t="b">
        <f>IF(B23=M23,8,IF(B23=M24,16))</f>
        <v>0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18.75" x14ac:dyDescent="0.3">
      <c r="A26" s="24" t="s">
        <v>24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6" t="s">
        <v>15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x14ac:dyDescent="0.25">
      <c r="A27" s="10" t="s">
        <v>16</v>
      </c>
      <c r="B27" s="17" t="str">
        <f t="shared" ref="B27:L28" si="2">IF(B29&gt;0,B30," ")</f>
        <v xml:space="preserve"> </v>
      </c>
      <c r="C27" s="17" t="str">
        <f t="shared" si="2"/>
        <v xml:space="preserve"> </v>
      </c>
      <c r="D27" s="17" t="str">
        <f t="shared" si="2"/>
        <v xml:space="preserve"> </v>
      </c>
      <c r="E27" s="17" t="str">
        <f t="shared" si="2"/>
        <v xml:space="preserve"> </v>
      </c>
      <c r="F27" s="17" t="str">
        <f t="shared" si="2"/>
        <v xml:space="preserve"> </v>
      </c>
      <c r="G27" s="17" t="str">
        <f t="shared" si="2"/>
        <v xml:space="preserve"> </v>
      </c>
      <c r="H27" s="17" t="str">
        <f t="shared" si="2"/>
        <v xml:space="preserve"> </v>
      </c>
      <c r="I27" s="17" t="str">
        <f t="shared" si="2"/>
        <v xml:space="preserve"> </v>
      </c>
      <c r="J27" s="17" t="str">
        <f t="shared" si="2"/>
        <v xml:space="preserve"> </v>
      </c>
      <c r="K27" s="17" t="str">
        <f t="shared" si="2"/>
        <v xml:space="preserve"> </v>
      </c>
      <c r="L27" s="33">
        <f>SUM(B30:I30)</f>
        <v>0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x14ac:dyDescent="0.25">
      <c r="A28" s="10" t="s">
        <v>25</v>
      </c>
      <c r="B28" s="34"/>
      <c r="C28" s="28"/>
      <c r="D28" s="28"/>
      <c r="E28" s="28"/>
      <c r="F28" s="28"/>
      <c r="G28" s="28"/>
      <c r="H28" s="28"/>
      <c r="I28" s="28"/>
      <c r="J28" s="10"/>
      <c r="K28" s="10"/>
      <c r="L28" s="17" t="str">
        <f t="shared" si="2"/>
        <v xml:space="preserve"> 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x14ac:dyDescent="0.25">
      <c r="A29" s="10" t="s">
        <v>21</v>
      </c>
      <c r="B29" s="35"/>
      <c r="C29" s="29"/>
      <c r="D29" s="29"/>
      <c r="E29" s="29"/>
      <c r="F29" s="29"/>
      <c r="G29" s="29"/>
      <c r="H29" s="29"/>
      <c r="I29" s="29"/>
      <c r="J29" s="10"/>
      <c r="K29" s="10"/>
      <c r="L29" s="10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x14ac:dyDescent="0.25">
      <c r="A30" s="23"/>
      <c r="B30" s="36" t="str">
        <f t="shared" ref="B30:I30" si="3">IF(B29&gt;0,B28*0.01," ")</f>
        <v xml:space="preserve"> </v>
      </c>
      <c r="C30" s="36" t="str">
        <f t="shared" si="3"/>
        <v xml:space="preserve"> </v>
      </c>
      <c r="D30" s="36" t="str">
        <f t="shared" si="3"/>
        <v xml:space="preserve"> </v>
      </c>
      <c r="E30" s="36" t="str">
        <f t="shared" si="3"/>
        <v xml:space="preserve"> </v>
      </c>
      <c r="F30" s="36" t="str">
        <f t="shared" si="3"/>
        <v xml:space="preserve"> </v>
      </c>
      <c r="G30" s="36" t="str">
        <f t="shared" si="3"/>
        <v xml:space="preserve"> </v>
      </c>
      <c r="H30" s="36" t="str">
        <f t="shared" si="3"/>
        <v xml:space="preserve"> </v>
      </c>
      <c r="I30" s="36" t="str">
        <f t="shared" si="3"/>
        <v xml:space="preserve"> </v>
      </c>
      <c r="J30" s="23"/>
      <c r="K30" s="23"/>
      <c r="L30" s="2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8.75" x14ac:dyDescent="0.3">
      <c r="A31" s="24" t="s">
        <v>26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8.75" x14ac:dyDescent="0.3">
      <c r="A32" s="25" t="s">
        <v>27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6" t="s">
        <v>15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x14ac:dyDescent="0.25">
      <c r="A33" s="10" t="s">
        <v>16</v>
      </c>
      <c r="B33" s="17" t="str">
        <f t="shared" ref="B33:K33" si="4">IF(B36&gt;0,B37," ")</f>
        <v xml:space="preserve"> </v>
      </c>
      <c r="C33" s="17" t="str">
        <f t="shared" si="4"/>
        <v xml:space="preserve"> </v>
      </c>
      <c r="D33" s="17" t="str">
        <f t="shared" si="4"/>
        <v xml:space="preserve"> </v>
      </c>
      <c r="E33" s="17" t="str">
        <f t="shared" si="4"/>
        <v xml:space="preserve"> </v>
      </c>
      <c r="F33" s="17" t="str">
        <f t="shared" si="4"/>
        <v xml:space="preserve"> </v>
      </c>
      <c r="G33" s="17" t="str">
        <f t="shared" si="4"/>
        <v xml:space="preserve"> </v>
      </c>
      <c r="H33" s="17" t="str">
        <f t="shared" si="4"/>
        <v xml:space="preserve"> </v>
      </c>
      <c r="I33" s="17" t="str">
        <f t="shared" si="4"/>
        <v xml:space="preserve"> </v>
      </c>
      <c r="J33" s="17" t="str">
        <f t="shared" si="4"/>
        <v xml:space="preserve"> </v>
      </c>
      <c r="K33" s="17" t="str">
        <f t="shared" si="4"/>
        <v xml:space="preserve"> </v>
      </c>
      <c r="L33" s="27">
        <f>SUM(B33:K33)</f>
        <v>0</v>
      </c>
      <c r="M33" s="37" t="s">
        <v>28</v>
      </c>
      <c r="N33" s="37">
        <v>5.0000000000000001E-3</v>
      </c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x14ac:dyDescent="0.25">
      <c r="A34" s="10" t="s">
        <v>29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10"/>
      <c r="M34" s="37" t="s">
        <v>30</v>
      </c>
      <c r="N34" s="37">
        <v>0.6</v>
      </c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x14ac:dyDescent="0.25">
      <c r="A35" s="10" t="s">
        <v>31</v>
      </c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10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x14ac:dyDescent="0.25">
      <c r="A36" s="10" t="s">
        <v>21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10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x14ac:dyDescent="0.25">
      <c r="A37" s="38"/>
      <c r="B37" s="39" t="str">
        <f t="shared" ref="B37:K37" si="5">IF(B35=$M$33,B34*$N$33,IF(B35=$M$34,B34*$N$34," "))</f>
        <v xml:space="preserve"> </v>
      </c>
      <c r="C37" s="39" t="str">
        <f t="shared" si="5"/>
        <v xml:space="preserve"> </v>
      </c>
      <c r="D37" s="39" t="str">
        <f t="shared" si="5"/>
        <v xml:space="preserve"> </v>
      </c>
      <c r="E37" s="39" t="str">
        <f t="shared" si="5"/>
        <v xml:space="preserve"> </v>
      </c>
      <c r="F37" s="39" t="str">
        <f t="shared" si="5"/>
        <v xml:space="preserve"> </v>
      </c>
      <c r="G37" s="39" t="str">
        <f t="shared" si="5"/>
        <v xml:space="preserve"> </v>
      </c>
      <c r="H37" s="39" t="str">
        <f t="shared" si="5"/>
        <v xml:space="preserve"> </v>
      </c>
      <c r="I37" s="39" t="str">
        <f t="shared" si="5"/>
        <v xml:space="preserve"> </v>
      </c>
      <c r="J37" s="39" t="str">
        <f t="shared" si="5"/>
        <v xml:space="preserve"> </v>
      </c>
      <c r="K37" s="39" t="str">
        <f t="shared" si="5"/>
        <v xml:space="preserve"> </v>
      </c>
      <c r="L37" s="38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8.75" x14ac:dyDescent="0.3">
      <c r="A38" s="25" t="s">
        <v>32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6" t="s">
        <v>15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x14ac:dyDescent="0.25">
      <c r="A39" s="10" t="s">
        <v>16</v>
      </c>
      <c r="B39" s="17" t="str">
        <f>IF(B41&gt;0,B42," ")</f>
        <v xml:space="preserve"> </v>
      </c>
      <c r="C39" s="17" t="str">
        <f>IF(C41&gt;0,C42," ")</f>
        <v xml:space="preserve"> </v>
      </c>
      <c r="D39" s="17"/>
      <c r="E39" s="17"/>
      <c r="F39" s="17"/>
      <c r="G39" s="17"/>
      <c r="H39" s="17"/>
      <c r="I39" s="17"/>
      <c r="J39" s="17"/>
      <c r="K39" s="17"/>
      <c r="L39" s="27">
        <f>E42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x14ac:dyDescent="0.25">
      <c r="A40" s="40" t="s">
        <v>18</v>
      </c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2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x14ac:dyDescent="0.25">
      <c r="A41" s="40" t="s">
        <v>21</v>
      </c>
      <c r="B41" s="43"/>
      <c r="C41" s="43"/>
      <c r="D41" s="42"/>
      <c r="E41" s="42"/>
      <c r="F41" s="42"/>
      <c r="G41" s="42"/>
      <c r="H41" s="42"/>
      <c r="I41" s="42"/>
      <c r="J41" s="42"/>
      <c r="K41" s="42"/>
      <c r="L41" s="42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x14ac:dyDescent="0.25">
      <c r="A42" s="44" t="s">
        <v>33</v>
      </c>
      <c r="B42" s="44" t="str">
        <f>IF(B41&gt;0,B40*1," ")</f>
        <v xml:space="preserve"> </v>
      </c>
      <c r="C42" s="44" t="str">
        <f>IF(C41&gt;0,C40*1," ")</f>
        <v xml:space="preserve"> </v>
      </c>
      <c r="D42" s="44">
        <f>SUM(B42:C42)</f>
        <v>0</v>
      </c>
      <c r="E42" s="44">
        <f>IF(D42&gt;12,12,D42)</f>
        <v>0</v>
      </c>
      <c r="F42" s="44"/>
      <c r="G42" s="44"/>
      <c r="H42" s="44"/>
      <c r="I42" s="44"/>
      <c r="J42" s="44"/>
      <c r="K42" s="44"/>
      <c r="L42" s="44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18.75" x14ac:dyDescent="0.3">
      <c r="A43" s="25" t="s">
        <v>34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6" t="s">
        <v>15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x14ac:dyDescent="0.25">
      <c r="A44" s="10" t="s">
        <v>16</v>
      </c>
      <c r="B44" s="17" t="str">
        <f>IF(B47&lt;24,B47,IF(B47=" "," ",24))</f>
        <v xml:space="preserve"> </v>
      </c>
      <c r="C44" s="10" t="s">
        <v>35</v>
      </c>
      <c r="D44" s="17"/>
      <c r="E44" s="17" t="str">
        <f>IF(E46&gt;0,E47," ")</f>
        <v xml:space="preserve"> </v>
      </c>
      <c r="F44" s="17"/>
      <c r="G44" s="17"/>
      <c r="H44" s="17"/>
      <c r="I44" s="17"/>
      <c r="J44" s="17"/>
      <c r="K44" s="17"/>
      <c r="L44" s="27">
        <f>IF(AND(B46&gt;0,E46&gt;0),H45*I45,0)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x14ac:dyDescent="0.25">
      <c r="A45" s="10" t="s">
        <v>36</v>
      </c>
      <c r="B45" s="45"/>
      <c r="C45" s="10" t="s">
        <v>37</v>
      </c>
      <c r="D45" s="10"/>
      <c r="E45" s="34"/>
      <c r="F45" s="10"/>
      <c r="G45" s="10"/>
      <c r="H45" s="17">
        <f>C47</f>
        <v>24</v>
      </c>
      <c r="I45" s="17" t="str">
        <f>IF(E46&gt;0,E47," ")</f>
        <v xml:space="preserve"> </v>
      </c>
      <c r="J45" s="10"/>
      <c r="K45" s="10"/>
      <c r="L45" s="10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x14ac:dyDescent="0.25">
      <c r="A46" s="10" t="s">
        <v>21</v>
      </c>
      <c r="B46" s="46"/>
      <c r="C46" s="10" t="s">
        <v>21</v>
      </c>
      <c r="D46" s="10"/>
      <c r="E46" s="29"/>
      <c r="F46" s="10"/>
      <c r="G46" s="10"/>
      <c r="H46" s="17" t="s">
        <v>38</v>
      </c>
      <c r="I46" s="17" t="s">
        <v>39</v>
      </c>
      <c r="J46" s="10"/>
      <c r="K46" s="10"/>
      <c r="L46" s="10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x14ac:dyDescent="0.25">
      <c r="A47" s="23"/>
      <c r="B47" s="47" t="str">
        <f>IF(B46&gt;0,B45*6," ")</f>
        <v xml:space="preserve"> </v>
      </c>
      <c r="C47" s="23">
        <f>IF(B47&lt;24,B47,24)</f>
        <v>24</v>
      </c>
      <c r="D47" s="23"/>
      <c r="E47" s="30" t="str">
        <f>IF(E45&gt;32,0,IF(E45&gt;26,0.8,IF(E45&gt;18,1,IF(E45&gt;0,1.2," "))))</f>
        <v xml:space="preserve"> </v>
      </c>
      <c r="F47" s="23"/>
      <c r="G47" s="23"/>
      <c r="H47" s="23"/>
      <c r="I47" s="23"/>
      <c r="J47" s="23"/>
      <c r="K47" s="23"/>
      <c r="L47" s="2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8.75" x14ac:dyDescent="0.3">
      <c r="A48" s="24" t="s">
        <v>40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8.75" x14ac:dyDescent="0.3">
      <c r="A49" s="48" t="s">
        <v>41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6" t="s">
        <v>15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x14ac:dyDescent="0.25">
      <c r="A50" s="10" t="s">
        <v>16</v>
      </c>
      <c r="B50" s="17" t="str">
        <f t="shared" ref="B50:K50" si="6">IF(B52&gt;0,B53," ")</f>
        <v xml:space="preserve"> </v>
      </c>
      <c r="C50" s="17" t="str">
        <f t="shared" si="6"/>
        <v xml:space="preserve"> </v>
      </c>
      <c r="D50" s="17" t="str">
        <f t="shared" si="6"/>
        <v xml:space="preserve"> </v>
      </c>
      <c r="E50" s="17" t="str">
        <f t="shared" si="6"/>
        <v xml:space="preserve"> </v>
      </c>
      <c r="F50" s="17" t="str">
        <f t="shared" si="6"/>
        <v xml:space="preserve"> </v>
      </c>
      <c r="G50" s="17" t="str">
        <f t="shared" si="6"/>
        <v xml:space="preserve"> </v>
      </c>
      <c r="H50" s="17" t="str">
        <f t="shared" si="6"/>
        <v xml:space="preserve"> </v>
      </c>
      <c r="I50" s="17" t="str">
        <f t="shared" si="6"/>
        <v xml:space="preserve"> </v>
      </c>
      <c r="J50" s="17" t="str">
        <f t="shared" si="6"/>
        <v xml:space="preserve"> </v>
      </c>
      <c r="K50" s="17" t="str">
        <f t="shared" si="6"/>
        <v xml:space="preserve"> </v>
      </c>
      <c r="L50" s="27">
        <f>IF(SUM(B53:K53)&lt;12,SUM(B53:K53),12)</f>
        <v>0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x14ac:dyDescent="0.25">
      <c r="A51" s="10" t="s">
        <v>25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10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x14ac:dyDescent="0.25">
      <c r="A52" s="10" t="s">
        <v>21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10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x14ac:dyDescent="0.25">
      <c r="A53" s="23"/>
      <c r="B53" s="47" t="str">
        <f t="shared" ref="B53:K53" si="7">IF(B52&gt;0,B51*0.125," ")</f>
        <v xml:space="preserve"> </v>
      </c>
      <c r="C53" s="47" t="str">
        <f t="shared" si="7"/>
        <v xml:space="preserve"> </v>
      </c>
      <c r="D53" s="47" t="str">
        <f t="shared" si="7"/>
        <v xml:space="preserve"> </v>
      </c>
      <c r="E53" s="47" t="str">
        <f t="shared" si="7"/>
        <v xml:space="preserve"> </v>
      </c>
      <c r="F53" s="47" t="str">
        <f t="shared" si="7"/>
        <v xml:space="preserve"> </v>
      </c>
      <c r="G53" s="47" t="str">
        <f t="shared" si="7"/>
        <v xml:space="preserve"> </v>
      </c>
      <c r="H53" s="47" t="str">
        <f t="shared" si="7"/>
        <v xml:space="preserve"> </v>
      </c>
      <c r="I53" s="47" t="str">
        <f t="shared" si="7"/>
        <v xml:space="preserve"> </v>
      </c>
      <c r="J53" s="47" t="str">
        <f t="shared" si="7"/>
        <v xml:space="preserve"> </v>
      </c>
      <c r="K53" s="47" t="str">
        <f t="shared" si="7"/>
        <v xml:space="preserve"> </v>
      </c>
      <c r="L53" s="2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18.75" x14ac:dyDescent="0.3">
      <c r="A54" s="24" t="s">
        <v>42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6" t="s">
        <v>15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x14ac:dyDescent="0.25">
      <c r="A55" s="10" t="s">
        <v>16</v>
      </c>
      <c r="B55" s="17" t="str">
        <f t="shared" ref="B55:H55" si="8">IF(B56&gt;0,B57," ")</f>
        <v xml:space="preserve"> </v>
      </c>
      <c r="C55" s="17" t="str">
        <f t="shared" si="8"/>
        <v xml:space="preserve"> </v>
      </c>
      <c r="D55" s="17" t="str">
        <f t="shared" si="8"/>
        <v xml:space="preserve"> </v>
      </c>
      <c r="E55" s="17" t="str">
        <f t="shared" si="8"/>
        <v xml:space="preserve"> </v>
      </c>
      <c r="F55" s="17" t="str">
        <f t="shared" si="8"/>
        <v xml:space="preserve"> </v>
      </c>
      <c r="G55" s="17" t="str">
        <f t="shared" si="8"/>
        <v xml:space="preserve"> </v>
      </c>
      <c r="H55" s="17" t="str">
        <f t="shared" si="8"/>
        <v xml:space="preserve"> </v>
      </c>
      <c r="I55" s="17"/>
      <c r="J55" s="17"/>
      <c r="K55" s="17"/>
      <c r="L55" s="27">
        <f>SUM(B57:K57)</f>
        <v>0</v>
      </c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x14ac:dyDescent="0.25">
      <c r="A56" s="10" t="s">
        <v>21</v>
      </c>
      <c r="B56" s="35"/>
      <c r="C56" s="35"/>
      <c r="D56" s="35"/>
      <c r="E56" s="35"/>
      <c r="F56" s="35"/>
      <c r="G56" s="35"/>
      <c r="H56" s="35"/>
      <c r="I56" s="10"/>
      <c r="J56" s="10"/>
      <c r="K56" s="10"/>
      <c r="L56" s="10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x14ac:dyDescent="0.25">
      <c r="A57" s="23"/>
      <c r="B57" s="23" t="str">
        <f t="shared" ref="B57:H57" si="9">IF(B56&gt;0,8," ")</f>
        <v xml:space="preserve"> </v>
      </c>
      <c r="C57" s="23" t="str">
        <f t="shared" si="9"/>
        <v xml:space="preserve"> </v>
      </c>
      <c r="D57" s="23" t="str">
        <f t="shared" si="9"/>
        <v xml:space="preserve"> </v>
      </c>
      <c r="E57" s="23" t="str">
        <f t="shared" si="9"/>
        <v xml:space="preserve"> </v>
      </c>
      <c r="F57" s="23" t="str">
        <f t="shared" si="9"/>
        <v xml:space="preserve"> </v>
      </c>
      <c r="G57" s="23" t="str">
        <f t="shared" si="9"/>
        <v xml:space="preserve"> </v>
      </c>
      <c r="H57" s="23" t="str">
        <f t="shared" si="9"/>
        <v xml:space="preserve"> </v>
      </c>
      <c r="I57" s="23"/>
      <c r="J57" s="23"/>
      <c r="K57" s="23"/>
      <c r="L57" s="2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18.75" x14ac:dyDescent="0.3">
      <c r="A58" s="24" t="s">
        <v>43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6" t="s">
        <v>15</v>
      </c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x14ac:dyDescent="0.25">
      <c r="A59" s="10" t="s">
        <v>16</v>
      </c>
      <c r="B59" s="17" t="str">
        <f t="shared" ref="B59:K59" si="10">IF(B61&gt;0,B62," ")</f>
        <v xml:space="preserve"> </v>
      </c>
      <c r="C59" s="17" t="str">
        <f t="shared" si="10"/>
        <v xml:space="preserve"> </v>
      </c>
      <c r="D59" s="17" t="str">
        <f t="shared" si="10"/>
        <v xml:space="preserve"> </v>
      </c>
      <c r="E59" s="17" t="str">
        <f t="shared" si="10"/>
        <v xml:space="preserve"> </v>
      </c>
      <c r="F59" s="17" t="str">
        <f t="shared" si="10"/>
        <v xml:space="preserve"> </v>
      </c>
      <c r="G59" s="17" t="str">
        <f t="shared" si="10"/>
        <v xml:space="preserve"> </v>
      </c>
      <c r="H59" s="17" t="str">
        <f t="shared" si="10"/>
        <v xml:space="preserve"> </v>
      </c>
      <c r="I59" s="17" t="str">
        <f t="shared" si="10"/>
        <v xml:space="preserve"> </v>
      </c>
      <c r="J59" s="17" t="str">
        <f t="shared" si="10"/>
        <v xml:space="preserve"> </v>
      </c>
      <c r="K59" s="17" t="str">
        <f t="shared" si="10"/>
        <v xml:space="preserve"> </v>
      </c>
      <c r="L59" s="27">
        <f>IF(SUM(B62:K62)&lt;10,SUM(B62:K62),10)</f>
        <v>0</v>
      </c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x14ac:dyDescent="0.25">
      <c r="A60" s="10" t="s">
        <v>25</v>
      </c>
      <c r="B60" s="34"/>
      <c r="C60" s="34"/>
      <c r="D60" s="34"/>
      <c r="E60" s="34"/>
      <c r="F60" s="34"/>
      <c r="G60" s="34"/>
      <c r="H60" s="34"/>
      <c r="I60" s="28"/>
      <c r="J60" s="28"/>
      <c r="K60" s="28"/>
      <c r="L60" s="10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x14ac:dyDescent="0.25">
      <c r="A61" s="10" t="s">
        <v>21</v>
      </c>
      <c r="B61" s="35"/>
      <c r="C61" s="35"/>
      <c r="D61" s="35"/>
      <c r="E61" s="35"/>
      <c r="F61" s="35"/>
      <c r="G61" s="35"/>
      <c r="H61" s="35"/>
      <c r="I61" s="29"/>
      <c r="J61" s="29"/>
      <c r="K61" s="29"/>
      <c r="L61" s="10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x14ac:dyDescent="0.25">
      <c r="A62" s="23"/>
      <c r="B62" s="47" t="str">
        <f t="shared" ref="B62:K62" si="11">IF(B61&gt;0,B60*0.25," ")</f>
        <v xml:space="preserve"> </v>
      </c>
      <c r="C62" s="47" t="str">
        <f t="shared" si="11"/>
        <v xml:space="preserve"> </v>
      </c>
      <c r="D62" s="47" t="str">
        <f t="shared" si="11"/>
        <v xml:space="preserve"> </v>
      </c>
      <c r="E62" s="47" t="str">
        <f t="shared" si="11"/>
        <v xml:space="preserve"> </v>
      </c>
      <c r="F62" s="47" t="str">
        <f t="shared" si="11"/>
        <v xml:space="preserve"> </v>
      </c>
      <c r="G62" s="47" t="str">
        <f t="shared" si="11"/>
        <v xml:space="preserve"> </v>
      </c>
      <c r="H62" s="47" t="str">
        <f t="shared" si="11"/>
        <v xml:space="preserve"> </v>
      </c>
      <c r="I62" s="47" t="str">
        <f t="shared" si="11"/>
        <v xml:space="preserve"> </v>
      </c>
      <c r="J62" s="47" t="str">
        <f t="shared" si="11"/>
        <v xml:space="preserve"> </v>
      </c>
      <c r="K62" s="47" t="str">
        <f t="shared" si="11"/>
        <v xml:space="preserve"> </v>
      </c>
      <c r="L62" s="2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18.75" x14ac:dyDescent="0.3">
      <c r="A63" s="24" t="s">
        <v>44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18.75" x14ac:dyDescent="0.3">
      <c r="A64" s="25" t="s">
        <v>45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85" ht="18.75" x14ac:dyDescent="0.3">
      <c r="A65" s="25" t="s">
        <v>46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6" t="s">
        <v>15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85" x14ac:dyDescent="0.25">
      <c r="A66" s="10" t="s">
        <v>16</v>
      </c>
      <c r="B66" s="49" t="str">
        <f>IF(B69&gt;0,6*B70*B71," ")</f>
        <v xml:space="preserve"> </v>
      </c>
      <c r="C66" s="49" t="str">
        <f t="shared" ref="C66:K66" si="12">IF(C69&gt;0,6*C70*C71," ")</f>
        <v xml:space="preserve"> </v>
      </c>
      <c r="D66" s="49" t="str">
        <f t="shared" si="12"/>
        <v xml:space="preserve"> </v>
      </c>
      <c r="E66" s="49" t="str">
        <f t="shared" si="12"/>
        <v xml:space="preserve"> </v>
      </c>
      <c r="F66" s="49" t="str">
        <f t="shared" si="12"/>
        <v xml:space="preserve"> </v>
      </c>
      <c r="G66" s="49" t="str">
        <f t="shared" si="12"/>
        <v xml:space="preserve"> </v>
      </c>
      <c r="H66" s="49" t="str">
        <f t="shared" si="12"/>
        <v xml:space="preserve"> </v>
      </c>
      <c r="I66" s="49" t="str">
        <f t="shared" si="12"/>
        <v xml:space="preserve"> </v>
      </c>
      <c r="J66" s="49" t="str">
        <f t="shared" si="12"/>
        <v xml:space="preserve"> </v>
      </c>
      <c r="K66" s="49" t="str">
        <f t="shared" si="12"/>
        <v xml:space="preserve"> </v>
      </c>
      <c r="L66" s="50">
        <f>SUM(B66:K66,B72:K72)</f>
        <v>0</v>
      </c>
      <c r="M66" s="37" t="s">
        <v>47</v>
      </c>
      <c r="N66" s="37">
        <v>0.25</v>
      </c>
      <c r="O66" s="37" t="s">
        <v>48</v>
      </c>
      <c r="P66" s="37">
        <v>0.33333333332999998</v>
      </c>
      <c r="Q66" s="3"/>
      <c r="R66" s="3"/>
      <c r="S66" s="3"/>
      <c r="T66" s="3"/>
      <c r="U66" s="3"/>
      <c r="V66" s="3"/>
      <c r="W66" s="3"/>
      <c r="X66" s="3"/>
    </row>
    <row r="67" spans="1:85" x14ac:dyDescent="0.25">
      <c r="A67" s="10" t="s">
        <v>49</v>
      </c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10"/>
      <c r="M67" s="37" t="s">
        <v>50</v>
      </c>
      <c r="N67" s="37">
        <v>0.75</v>
      </c>
      <c r="O67" s="37" t="s">
        <v>51</v>
      </c>
      <c r="P67" s="37">
        <v>0.66666666666600005</v>
      </c>
      <c r="Q67" s="3"/>
      <c r="R67" s="3"/>
      <c r="S67" s="3"/>
      <c r="T67" s="3"/>
      <c r="U67" s="3"/>
      <c r="V67" s="3"/>
      <c r="W67" s="3"/>
      <c r="X67" s="3"/>
    </row>
    <row r="68" spans="1:85" x14ac:dyDescent="0.25">
      <c r="A68" s="10" t="s">
        <v>52</v>
      </c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10"/>
      <c r="M68" s="37" t="s">
        <v>53</v>
      </c>
      <c r="N68" s="37">
        <v>1</v>
      </c>
      <c r="O68" s="37" t="s">
        <v>54</v>
      </c>
      <c r="P68" s="37">
        <v>1</v>
      </c>
      <c r="Q68" s="3"/>
      <c r="R68" s="3"/>
      <c r="S68" s="3"/>
      <c r="T68" s="3"/>
      <c r="U68" s="3"/>
      <c r="V68" s="3"/>
      <c r="W68" s="3"/>
      <c r="X68" s="3"/>
    </row>
    <row r="69" spans="1:85" x14ac:dyDescent="0.25">
      <c r="A69" s="10" t="s">
        <v>21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10"/>
      <c r="M69" s="37"/>
      <c r="N69" s="37"/>
      <c r="O69" s="37"/>
      <c r="P69" s="37"/>
      <c r="Q69" s="3"/>
      <c r="R69" s="3"/>
      <c r="S69" s="3"/>
      <c r="T69" s="3"/>
      <c r="U69" s="3"/>
      <c r="V69" s="3"/>
      <c r="W69" s="3"/>
      <c r="X69" s="3"/>
    </row>
    <row r="70" spans="1:85" ht="7.5" customHeight="1" x14ac:dyDescent="0.25">
      <c r="A70" s="23"/>
      <c r="B70" s="30" t="str">
        <f>IF(B67=$O$66,$P$66,IF(B67=$O$67,$P$67,IF(B67=$O$68,$P$68," ")))</f>
        <v xml:space="preserve"> </v>
      </c>
      <c r="C70" s="30" t="str">
        <f t="shared" ref="C70:K70" si="13">IF(C67=$O$66,$P$66,IF(C67=$O$67,$P$67,IF(C67=$O$68,$P$68," ")))</f>
        <v xml:space="preserve"> </v>
      </c>
      <c r="D70" s="30" t="str">
        <f t="shared" si="13"/>
        <v xml:space="preserve"> </v>
      </c>
      <c r="E70" s="30" t="str">
        <f t="shared" si="13"/>
        <v xml:space="preserve"> </v>
      </c>
      <c r="F70" s="30" t="str">
        <f t="shared" si="13"/>
        <v xml:space="preserve"> </v>
      </c>
      <c r="G70" s="30" t="str">
        <f t="shared" si="13"/>
        <v xml:space="preserve"> </v>
      </c>
      <c r="H70" s="30" t="str">
        <f t="shared" si="13"/>
        <v xml:space="preserve"> </v>
      </c>
      <c r="I70" s="30" t="str">
        <f t="shared" si="13"/>
        <v xml:space="preserve"> </v>
      </c>
      <c r="J70" s="30" t="str">
        <f t="shared" si="13"/>
        <v xml:space="preserve"> </v>
      </c>
      <c r="K70" s="30" t="str">
        <f t="shared" si="13"/>
        <v xml:space="preserve"> </v>
      </c>
      <c r="L70" s="2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85" ht="7.5" customHeight="1" x14ac:dyDescent="0.25">
      <c r="A71" s="23"/>
      <c r="B71" s="30">
        <f t="shared" ref="B71:K71" si="14">IF(B68=$M$66,$N$66,IF(B68=$M$67,$N$67,IF(B68=$M$68,$N$68,IF(B68=$M$69,$N$69," "))))</f>
        <v>0</v>
      </c>
      <c r="C71" s="30">
        <f t="shared" si="14"/>
        <v>0</v>
      </c>
      <c r="D71" s="30">
        <f t="shared" si="14"/>
        <v>0</v>
      </c>
      <c r="E71" s="30">
        <f t="shared" si="14"/>
        <v>0</v>
      </c>
      <c r="F71" s="30">
        <f t="shared" si="14"/>
        <v>0</v>
      </c>
      <c r="G71" s="30">
        <f t="shared" si="14"/>
        <v>0</v>
      </c>
      <c r="H71" s="30">
        <f t="shared" si="14"/>
        <v>0</v>
      </c>
      <c r="I71" s="30">
        <f t="shared" si="14"/>
        <v>0</v>
      </c>
      <c r="J71" s="30">
        <f t="shared" si="14"/>
        <v>0</v>
      </c>
      <c r="K71" s="30">
        <f t="shared" si="14"/>
        <v>0</v>
      </c>
      <c r="L71" s="2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85" x14ac:dyDescent="0.25">
      <c r="A72" s="10" t="s">
        <v>16</v>
      </c>
      <c r="B72" s="49" t="str">
        <f>IF(B75&gt;0,6*B76*B77," ")</f>
        <v xml:space="preserve"> </v>
      </c>
      <c r="C72" s="49" t="str">
        <f t="shared" ref="C72:K72" si="15">IF(C75&gt;0,6*C76*C77," ")</f>
        <v xml:space="preserve"> </v>
      </c>
      <c r="D72" s="49" t="str">
        <f t="shared" si="15"/>
        <v xml:space="preserve"> </v>
      </c>
      <c r="E72" s="49" t="str">
        <f t="shared" si="15"/>
        <v xml:space="preserve"> </v>
      </c>
      <c r="F72" s="49" t="str">
        <f t="shared" si="15"/>
        <v xml:space="preserve"> </v>
      </c>
      <c r="G72" s="49" t="str">
        <f t="shared" si="15"/>
        <v xml:space="preserve"> </v>
      </c>
      <c r="H72" s="49" t="str">
        <f t="shared" si="15"/>
        <v xml:space="preserve"> </v>
      </c>
      <c r="I72" s="49" t="str">
        <f t="shared" si="15"/>
        <v xml:space="preserve"> </v>
      </c>
      <c r="J72" s="49" t="str">
        <f t="shared" si="15"/>
        <v xml:space="preserve"> </v>
      </c>
      <c r="K72" s="49" t="str">
        <f t="shared" si="15"/>
        <v xml:space="preserve"> </v>
      </c>
      <c r="L72" s="51"/>
      <c r="M72" s="37" t="s">
        <v>47</v>
      </c>
      <c r="N72" s="37">
        <v>0.25</v>
      </c>
      <c r="O72" s="37" t="s">
        <v>48</v>
      </c>
      <c r="P72" s="37">
        <v>0.33333333332999998</v>
      </c>
      <c r="Q72" s="3"/>
      <c r="R72" s="3"/>
      <c r="S72" s="3"/>
      <c r="T72" s="3"/>
      <c r="U72" s="3"/>
      <c r="V72" s="3"/>
      <c r="W72" s="3"/>
      <c r="X72" s="3"/>
    </row>
    <row r="73" spans="1:85" x14ac:dyDescent="0.25">
      <c r="A73" s="10" t="s">
        <v>49</v>
      </c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10"/>
      <c r="M73" s="37" t="s">
        <v>50</v>
      </c>
      <c r="N73" s="37">
        <v>0.75</v>
      </c>
      <c r="O73" s="37" t="s">
        <v>51</v>
      </c>
      <c r="P73" s="37">
        <v>0.66666666666600005</v>
      </c>
      <c r="Q73" s="3"/>
      <c r="R73" s="3"/>
      <c r="S73" s="3"/>
      <c r="T73" s="3"/>
      <c r="U73" s="3"/>
      <c r="V73" s="3"/>
      <c r="W73" s="3"/>
      <c r="X73" s="3"/>
    </row>
    <row r="74" spans="1:85" x14ac:dyDescent="0.25">
      <c r="A74" s="10" t="s">
        <v>52</v>
      </c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10"/>
      <c r="M74" s="37" t="s">
        <v>53</v>
      </c>
      <c r="N74" s="37">
        <v>1</v>
      </c>
      <c r="O74" s="37" t="s">
        <v>54</v>
      </c>
      <c r="P74" s="37">
        <v>1</v>
      </c>
      <c r="Q74" s="3"/>
      <c r="R74" s="3"/>
      <c r="S74" s="3"/>
      <c r="T74" s="3"/>
      <c r="U74" s="3"/>
      <c r="V74" s="3"/>
      <c r="W74" s="3"/>
      <c r="X74" s="3"/>
    </row>
    <row r="75" spans="1:85" x14ac:dyDescent="0.25">
      <c r="A75" s="10" t="s">
        <v>21</v>
      </c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10"/>
      <c r="M75" s="37"/>
      <c r="N75" s="37"/>
      <c r="O75" s="37"/>
      <c r="P75" s="37"/>
      <c r="Q75" s="3"/>
      <c r="R75" s="3"/>
      <c r="S75" s="3"/>
      <c r="T75" s="3"/>
      <c r="U75" s="3"/>
      <c r="V75" s="3"/>
      <c r="W75" s="3"/>
      <c r="X75" s="3"/>
    </row>
    <row r="76" spans="1:85" ht="8.25" customHeight="1" x14ac:dyDescent="0.25">
      <c r="A76" s="23"/>
      <c r="B76" s="52" t="str">
        <f>IF(B73=$O$66,$P$66,IF(B73=$O$73,$P$67,IF(B73=$O$74,$P$74," ")))</f>
        <v xml:space="preserve"> </v>
      </c>
      <c r="C76" s="52" t="str">
        <f t="shared" ref="C76:K76" si="16">IF(C73=$O$66,$P$66,IF(C73=$O$73,$P$67,IF(C73=$O$74,$P$74," ")))</f>
        <v xml:space="preserve"> </v>
      </c>
      <c r="D76" s="52" t="str">
        <f t="shared" si="16"/>
        <v xml:space="preserve"> </v>
      </c>
      <c r="E76" s="52" t="str">
        <f t="shared" si="16"/>
        <v xml:space="preserve"> </v>
      </c>
      <c r="F76" s="52" t="str">
        <f t="shared" si="16"/>
        <v xml:space="preserve"> </v>
      </c>
      <c r="G76" s="52" t="str">
        <f t="shared" si="16"/>
        <v xml:space="preserve"> </v>
      </c>
      <c r="H76" s="52" t="str">
        <f t="shared" si="16"/>
        <v xml:space="preserve"> </v>
      </c>
      <c r="I76" s="52" t="str">
        <f t="shared" si="16"/>
        <v xml:space="preserve"> </v>
      </c>
      <c r="J76" s="52" t="str">
        <f t="shared" si="16"/>
        <v xml:space="preserve"> </v>
      </c>
      <c r="K76" s="52" t="str">
        <f t="shared" si="16"/>
        <v xml:space="preserve"> </v>
      </c>
      <c r="L76" s="23"/>
      <c r="M76" s="37"/>
      <c r="N76" s="37"/>
      <c r="O76" s="37"/>
      <c r="P76" s="37"/>
      <c r="Q76" s="3"/>
      <c r="R76" s="3"/>
      <c r="S76" s="3"/>
      <c r="T76" s="3"/>
      <c r="U76" s="3"/>
      <c r="V76" s="3"/>
      <c r="W76" s="3"/>
      <c r="X76" s="3"/>
    </row>
    <row r="77" spans="1:85" s="56" customFormat="1" ht="6" customHeight="1" x14ac:dyDescent="0.25">
      <c r="A77" s="23"/>
      <c r="B77" s="52">
        <f>IF(B74=$M$66,$N$66,IF(B74=$M$67,$N$67,IF(B74=$M$68,$N$68,IF(B74=$M$69,$N$69," "))))</f>
        <v>0</v>
      </c>
      <c r="C77" s="52">
        <f t="shared" ref="C77:K77" si="17">IF(C74=$M$66,$N$66,IF(C74=$M$67,$N$67,IF(C74=$M$68,$N$68,IF(C74=$M$69,$N$69," "))))</f>
        <v>0</v>
      </c>
      <c r="D77" s="52">
        <f t="shared" si="17"/>
        <v>0</v>
      </c>
      <c r="E77" s="52">
        <f t="shared" si="17"/>
        <v>0</v>
      </c>
      <c r="F77" s="52">
        <f t="shared" si="17"/>
        <v>0</v>
      </c>
      <c r="G77" s="52">
        <f t="shared" si="17"/>
        <v>0</v>
      </c>
      <c r="H77" s="52">
        <f t="shared" si="17"/>
        <v>0</v>
      </c>
      <c r="I77" s="52">
        <f t="shared" si="17"/>
        <v>0</v>
      </c>
      <c r="J77" s="52">
        <f t="shared" si="17"/>
        <v>0</v>
      </c>
      <c r="K77" s="52">
        <f t="shared" si="17"/>
        <v>0</v>
      </c>
      <c r="L77" s="23"/>
      <c r="M77" s="53"/>
      <c r="N77" s="53"/>
      <c r="O77" s="53"/>
      <c r="P77" s="53"/>
      <c r="Q77" s="54"/>
      <c r="R77" s="54"/>
      <c r="S77" s="54"/>
      <c r="T77" s="54"/>
      <c r="U77" s="54"/>
      <c r="V77" s="54"/>
      <c r="W77" s="54"/>
      <c r="X77" s="54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  <c r="BI77" s="55"/>
      <c r="BJ77" s="55"/>
      <c r="BK77" s="55"/>
      <c r="BL77" s="55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5"/>
      <c r="CA77" s="55"/>
      <c r="CB77" s="55"/>
      <c r="CC77" s="55"/>
      <c r="CD77" s="55"/>
      <c r="CE77" s="55"/>
      <c r="CF77" s="55"/>
      <c r="CG77" s="55"/>
    </row>
    <row r="78" spans="1:85" ht="18.75" x14ac:dyDescent="0.3">
      <c r="A78" s="25" t="s">
        <v>55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57" t="s">
        <v>56</v>
      </c>
      <c r="N78" s="57">
        <v>0.33333332999999998</v>
      </c>
      <c r="O78" s="57" t="s">
        <v>48</v>
      </c>
      <c r="P78" s="57">
        <v>0.33333333333300003</v>
      </c>
      <c r="Q78" s="57" t="s">
        <v>57</v>
      </c>
      <c r="R78" s="57">
        <v>1</v>
      </c>
      <c r="S78" s="57"/>
      <c r="T78" s="3"/>
      <c r="U78" s="3"/>
      <c r="V78" s="3"/>
      <c r="W78" s="3"/>
      <c r="X78" s="3"/>
    </row>
    <row r="79" spans="1:85" ht="18.75" x14ac:dyDescent="0.3">
      <c r="A79" s="25" t="s">
        <v>58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6" t="s">
        <v>15</v>
      </c>
      <c r="M79" s="57" t="s">
        <v>59</v>
      </c>
      <c r="N79" s="57">
        <v>1</v>
      </c>
      <c r="O79" s="57" t="s">
        <v>51</v>
      </c>
      <c r="P79" s="57">
        <v>0.66666666600000002</v>
      </c>
      <c r="Q79" s="57" t="s">
        <v>60</v>
      </c>
      <c r="R79" s="57"/>
      <c r="S79" s="57"/>
      <c r="T79" s="3"/>
      <c r="U79" s="3"/>
      <c r="V79" s="3"/>
      <c r="W79" s="3"/>
      <c r="X79" s="3"/>
    </row>
    <row r="80" spans="1:85" x14ac:dyDescent="0.25">
      <c r="A80" s="10" t="s">
        <v>16</v>
      </c>
      <c r="B80" s="58" t="str">
        <f t="shared" ref="B80:K80" si="18">IF(B84&gt;0,9*B85*B86*B87," ")</f>
        <v xml:space="preserve"> </v>
      </c>
      <c r="C80" s="58" t="str">
        <f t="shared" si="18"/>
        <v xml:space="preserve"> </v>
      </c>
      <c r="D80" s="58" t="str">
        <f t="shared" si="18"/>
        <v xml:space="preserve"> </v>
      </c>
      <c r="E80" s="58" t="str">
        <f t="shared" si="18"/>
        <v xml:space="preserve"> </v>
      </c>
      <c r="F80" s="58" t="str">
        <f t="shared" si="18"/>
        <v xml:space="preserve"> </v>
      </c>
      <c r="G80" s="58" t="str">
        <f t="shared" si="18"/>
        <v xml:space="preserve"> </v>
      </c>
      <c r="H80" s="58" t="str">
        <f t="shared" si="18"/>
        <v xml:space="preserve"> </v>
      </c>
      <c r="I80" s="58" t="str">
        <f t="shared" si="18"/>
        <v xml:space="preserve"> </v>
      </c>
      <c r="J80" s="58" t="str">
        <f t="shared" si="18"/>
        <v xml:space="preserve"> </v>
      </c>
      <c r="K80" s="58" t="str">
        <f t="shared" si="18"/>
        <v xml:space="preserve"> </v>
      </c>
      <c r="L80" s="50">
        <f>SUM(B80:K80,B88:K88,B96:K96,B104:K104)</f>
        <v>0</v>
      </c>
      <c r="M80" s="59"/>
      <c r="N80" s="59"/>
      <c r="O80" s="59" t="s">
        <v>54</v>
      </c>
      <c r="P80" s="59">
        <v>1</v>
      </c>
      <c r="Q80" s="59"/>
      <c r="R80" s="57">
        <v>0.5</v>
      </c>
      <c r="S80" s="57"/>
      <c r="T80" s="3"/>
      <c r="U80" s="3"/>
      <c r="V80" s="3"/>
      <c r="W80" s="3"/>
      <c r="X80" s="3"/>
    </row>
    <row r="81" spans="1:63" x14ac:dyDescent="0.25">
      <c r="A81" s="10" t="s">
        <v>49</v>
      </c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10"/>
      <c r="M81" s="54"/>
      <c r="N81" s="54"/>
      <c r="O81" s="54"/>
      <c r="P81" s="54"/>
      <c r="Q81" s="54"/>
      <c r="R81" s="3"/>
      <c r="S81" s="3"/>
      <c r="T81" s="3"/>
      <c r="U81" s="3"/>
      <c r="V81" s="3"/>
      <c r="W81" s="3"/>
      <c r="X81" s="3"/>
    </row>
    <row r="82" spans="1:63" x14ac:dyDescent="0.25">
      <c r="A82" s="10" t="s">
        <v>52</v>
      </c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10"/>
      <c r="M82" s="54"/>
      <c r="N82" s="54"/>
      <c r="O82" s="54"/>
      <c r="P82" s="54"/>
      <c r="Q82" s="54"/>
      <c r="R82" s="3"/>
      <c r="S82" s="3"/>
      <c r="T82" s="3"/>
      <c r="U82" s="3"/>
      <c r="V82" s="3"/>
      <c r="W82" s="3"/>
      <c r="X82" s="3"/>
    </row>
    <row r="83" spans="1:63" x14ac:dyDescent="0.25">
      <c r="A83" s="10" t="s">
        <v>61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10"/>
      <c r="M83" s="54"/>
      <c r="N83" s="54"/>
      <c r="O83" s="54"/>
      <c r="P83" s="54"/>
      <c r="Q83" s="54"/>
      <c r="R83" s="3"/>
      <c r="S83" s="3"/>
      <c r="T83" s="3"/>
      <c r="U83" s="3"/>
      <c r="V83" s="3"/>
      <c r="W83" s="3"/>
      <c r="X83" s="3"/>
    </row>
    <row r="84" spans="1:63" x14ac:dyDescent="0.25">
      <c r="A84" s="10" t="s">
        <v>21</v>
      </c>
      <c r="B84" s="35"/>
      <c r="C84" s="35"/>
      <c r="D84" s="35"/>
      <c r="E84" s="35"/>
      <c r="F84" s="35"/>
      <c r="G84" s="35"/>
      <c r="H84" s="35"/>
      <c r="I84" s="35"/>
      <c r="J84" s="35"/>
      <c r="K84" s="60"/>
      <c r="L84" s="10"/>
      <c r="M84" s="54"/>
      <c r="N84" s="54"/>
      <c r="O84" s="54"/>
      <c r="P84" s="54"/>
      <c r="Q84" s="54"/>
      <c r="R84" s="3"/>
      <c r="S84" s="3"/>
      <c r="T84" s="3"/>
      <c r="U84" s="3"/>
      <c r="V84" s="3"/>
      <c r="W84" s="3"/>
      <c r="X84" s="3"/>
    </row>
    <row r="85" spans="1:63" ht="5.0999999999999996" customHeight="1" x14ac:dyDescent="0.25">
      <c r="A85" s="23"/>
      <c r="B85" s="30" t="str">
        <f t="shared" ref="B85:K85" si="19">IF(B81=$O$78,$P$78,IF(B81=$O$79,$P$79,IF(B81=$O$80,$P$80," ")))</f>
        <v xml:space="preserve"> </v>
      </c>
      <c r="C85" s="30" t="str">
        <f t="shared" si="19"/>
        <v xml:space="preserve"> </v>
      </c>
      <c r="D85" s="30" t="str">
        <f t="shared" si="19"/>
        <v xml:space="preserve"> </v>
      </c>
      <c r="E85" s="30" t="str">
        <f t="shared" si="19"/>
        <v xml:space="preserve"> </v>
      </c>
      <c r="F85" s="30" t="str">
        <f t="shared" si="19"/>
        <v xml:space="preserve"> </v>
      </c>
      <c r="G85" s="30" t="str">
        <f t="shared" si="19"/>
        <v xml:space="preserve"> </v>
      </c>
      <c r="H85" s="30" t="str">
        <f t="shared" si="19"/>
        <v xml:space="preserve"> </v>
      </c>
      <c r="I85" s="30" t="str">
        <f t="shared" si="19"/>
        <v xml:space="preserve"> </v>
      </c>
      <c r="J85" s="30" t="str">
        <f t="shared" si="19"/>
        <v xml:space="preserve"> </v>
      </c>
      <c r="K85" s="30" t="str">
        <f t="shared" si="19"/>
        <v xml:space="preserve"> </v>
      </c>
      <c r="L85" s="23"/>
      <c r="M85" s="54"/>
      <c r="N85" s="54"/>
      <c r="O85" s="54"/>
      <c r="P85" s="54"/>
      <c r="Q85" s="54"/>
      <c r="R85" s="3"/>
      <c r="S85" s="3"/>
      <c r="T85" s="3"/>
      <c r="U85" s="3"/>
      <c r="V85" s="3"/>
      <c r="W85" s="3"/>
      <c r="X85" s="3"/>
    </row>
    <row r="86" spans="1:63" ht="5.0999999999999996" customHeight="1" x14ac:dyDescent="0.25">
      <c r="A86" s="23"/>
      <c r="B86" s="30" t="str">
        <f t="shared" ref="B86:K86" si="20">IF(B82=$M$78,$N$78,IF(B82=$M$79,$N$79," "))</f>
        <v xml:space="preserve"> </v>
      </c>
      <c r="C86" s="30" t="str">
        <f t="shared" si="20"/>
        <v xml:space="preserve"> </v>
      </c>
      <c r="D86" s="30" t="str">
        <f t="shared" si="20"/>
        <v xml:space="preserve"> </v>
      </c>
      <c r="E86" s="30" t="str">
        <f t="shared" si="20"/>
        <v xml:space="preserve"> </v>
      </c>
      <c r="F86" s="30" t="str">
        <f t="shared" si="20"/>
        <v xml:space="preserve"> </v>
      </c>
      <c r="G86" s="30" t="str">
        <f t="shared" si="20"/>
        <v xml:space="preserve"> </v>
      </c>
      <c r="H86" s="30" t="str">
        <f t="shared" si="20"/>
        <v xml:space="preserve"> </v>
      </c>
      <c r="I86" s="30" t="str">
        <f t="shared" si="20"/>
        <v xml:space="preserve"> </v>
      </c>
      <c r="J86" s="30" t="str">
        <f t="shared" si="20"/>
        <v xml:space="preserve"> </v>
      </c>
      <c r="K86" s="30" t="str">
        <f t="shared" si="20"/>
        <v xml:space="preserve"> </v>
      </c>
      <c r="L86" s="30"/>
      <c r="M86" s="54"/>
      <c r="N86" s="54"/>
      <c r="O86" s="54"/>
      <c r="P86" s="54"/>
      <c r="Q86" s="54"/>
      <c r="R86" s="3"/>
      <c r="S86" s="3"/>
      <c r="T86" s="3"/>
      <c r="U86" s="3"/>
      <c r="V86" s="3"/>
      <c r="W86" s="3"/>
      <c r="X86" s="3"/>
    </row>
    <row r="87" spans="1:63" ht="5.0999999999999996" customHeight="1" x14ac:dyDescent="0.25">
      <c r="A87" s="23"/>
      <c r="B87" s="30" t="str">
        <f t="shared" ref="B87:K87" si="21">IF(B83=$Q$78,$R$78,IF(B83=$Q$79,$R$80," "))</f>
        <v xml:space="preserve"> </v>
      </c>
      <c r="C87" s="30" t="str">
        <f t="shared" si="21"/>
        <v xml:space="preserve"> </v>
      </c>
      <c r="D87" s="30" t="str">
        <f t="shared" si="21"/>
        <v xml:space="preserve"> </v>
      </c>
      <c r="E87" s="30" t="str">
        <f t="shared" si="21"/>
        <v xml:space="preserve"> </v>
      </c>
      <c r="F87" s="30" t="str">
        <f t="shared" si="21"/>
        <v xml:space="preserve"> </v>
      </c>
      <c r="G87" s="30" t="str">
        <f t="shared" si="21"/>
        <v xml:space="preserve"> </v>
      </c>
      <c r="H87" s="30" t="str">
        <f t="shared" si="21"/>
        <v xml:space="preserve"> </v>
      </c>
      <c r="I87" s="30" t="str">
        <f t="shared" si="21"/>
        <v xml:space="preserve"> </v>
      </c>
      <c r="J87" s="30" t="str">
        <f t="shared" si="21"/>
        <v xml:space="preserve"> </v>
      </c>
      <c r="K87" s="30" t="str">
        <f t="shared" si="21"/>
        <v xml:space="preserve"> </v>
      </c>
      <c r="L87" s="30"/>
      <c r="M87" s="54"/>
      <c r="N87" s="54"/>
      <c r="O87" s="54"/>
      <c r="P87" s="54"/>
      <c r="Q87" s="54"/>
      <c r="R87" s="3"/>
      <c r="S87" s="3"/>
      <c r="T87" s="3"/>
      <c r="U87" s="3"/>
      <c r="V87" s="3"/>
      <c r="W87" s="3"/>
      <c r="X87" s="3"/>
    </row>
    <row r="88" spans="1:63" ht="15" customHeight="1" x14ac:dyDescent="0.25">
      <c r="A88" s="10" t="s">
        <v>16</v>
      </c>
      <c r="B88" s="58" t="str">
        <f>IF(B92&gt;0,9*B93*B94*B95," ")</f>
        <v xml:space="preserve"> </v>
      </c>
      <c r="C88" s="58" t="str">
        <f t="shared" ref="C88:K88" si="22">IF(C92&gt;0,9*C93*C94*C95," ")</f>
        <v xml:space="preserve"> </v>
      </c>
      <c r="D88" s="58" t="str">
        <f t="shared" si="22"/>
        <v xml:space="preserve"> </v>
      </c>
      <c r="E88" s="58" t="str">
        <f t="shared" si="22"/>
        <v xml:space="preserve"> </v>
      </c>
      <c r="F88" s="58" t="str">
        <f t="shared" si="22"/>
        <v xml:space="preserve"> </v>
      </c>
      <c r="G88" s="58" t="str">
        <f t="shared" si="22"/>
        <v xml:space="preserve"> </v>
      </c>
      <c r="H88" s="58" t="str">
        <f t="shared" si="22"/>
        <v xml:space="preserve"> </v>
      </c>
      <c r="I88" s="58" t="str">
        <f t="shared" si="22"/>
        <v xml:space="preserve"> </v>
      </c>
      <c r="J88" s="58" t="str">
        <f t="shared" si="22"/>
        <v xml:space="preserve"> </v>
      </c>
      <c r="K88" s="58" t="str">
        <f t="shared" si="22"/>
        <v xml:space="preserve"> </v>
      </c>
      <c r="L88" s="17"/>
      <c r="M88" s="54"/>
      <c r="N88" s="54"/>
      <c r="O88" s="54"/>
      <c r="P88" s="54"/>
      <c r="Q88" s="54"/>
      <c r="R88" s="3"/>
      <c r="S88" s="3"/>
      <c r="T88" s="3"/>
      <c r="U88" s="3"/>
      <c r="V88" s="3"/>
      <c r="W88" s="3"/>
      <c r="X88" s="3"/>
    </row>
    <row r="89" spans="1:63" ht="15" customHeight="1" x14ac:dyDescent="0.25">
      <c r="A89" s="10" t="s">
        <v>49</v>
      </c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17"/>
      <c r="M89" s="54"/>
      <c r="N89" s="54"/>
      <c r="O89" s="54"/>
      <c r="P89" s="54"/>
      <c r="Q89" s="54"/>
      <c r="R89" s="3"/>
      <c r="S89" s="3"/>
      <c r="T89" s="3"/>
      <c r="U89" s="3"/>
      <c r="V89" s="3"/>
      <c r="W89" s="3"/>
      <c r="X89" s="3"/>
    </row>
    <row r="90" spans="1:63" ht="15" customHeight="1" x14ac:dyDescent="0.25">
      <c r="A90" s="10" t="s">
        <v>52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17"/>
      <c r="M90" s="54"/>
      <c r="N90" s="54"/>
      <c r="O90" s="54"/>
      <c r="P90" s="54"/>
      <c r="Q90" s="54"/>
      <c r="R90" s="3"/>
      <c r="S90" s="3"/>
      <c r="T90" s="3"/>
      <c r="U90" s="3"/>
      <c r="V90" s="3"/>
      <c r="W90" s="3"/>
      <c r="X90" s="3"/>
    </row>
    <row r="91" spans="1:63" ht="15" customHeight="1" x14ac:dyDescent="0.25">
      <c r="A91" s="10" t="s">
        <v>61</v>
      </c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17"/>
      <c r="M91" s="54"/>
      <c r="N91" s="54"/>
      <c r="O91" s="54"/>
      <c r="P91" s="54"/>
      <c r="Q91" s="54"/>
      <c r="R91" s="3"/>
      <c r="S91" s="3"/>
      <c r="T91" s="3"/>
      <c r="U91" s="3"/>
      <c r="V91" s="3"/>
      <c r="W91" s="3"/>
      <c r="X91" s="3"/>
    </row>
    <row r="92" spans="1:63" ht="15" customHeight="1" x14ac:dyDescent="0.25">
      <c r="A92" s="10" t="s">
        <v>21</v>
      </c>
      <c r="B92" s="35"/>
      <c r="C92" s="35"/>
      <c r="D92" s="35"/>
      <c r="E92" s="35"/>
      <c r="F92" s="35"/>
      <c r="G92" s="35"/>
      <c r="H92" s="35"/>
      <c r="I92" s="35"/>
      <c r="J92" s="35"/>
      <c r="K92" s="60"/>
      <c r="L92" s="17"/>
      <c r="M92" s="54"/>
      <c r="N92" s="54"/>
      <c r="O92" s="54"/>
      <c r="P92" s="54"/>
      <c r="Q92" s="54"/>
      <c r="R92" s="3"/>
      <c r="S92" s="3"/>
      <c r="T92" s="3"/>
      <c r="U92" s="3"/>
      <c r="V92" s="3"/>
      <c r="W92" s="3"/>
      <c r="X92" s="3"/>
    </row>
    <row r="93" spans="1:63" s="56" customFormat="1" ht="5.25" customHeight="1" x14ac:dyDescent="0.25">
      <c r="A93" s="23"/>
      <c r="B93" s="30" t="str">
        <f t="shared" ref="B93:K93" si="23">IF(B89=$O$78,$P$78,IF(B89=$O$79,$P$79,IF(B89=$O$80,$P$80," ")))</f>
        <v xml:space="preserve"> </v>
      </c>
      <c r="C93" s="30" t="str">
        <f t="shared" si="23"/>
        <v xml:space="preserve"> </v>
      </c>
      <c r="D93" s="30" t="str">
        <f t="shared" si="23"/>
        <v xml:space="preserve"> </v>
      </c>
      <c r="E93" s="30" t="str">
        <f t="shared" si="23"/>
        <v xml:space="preserve"> </v>
      </c>
      <c r="F93" s="30" t="str">
        <f t="shared" si="23"/>
        <v xml:space="preserve"> </v>
      </c>
      <c r="G93" s="30" t="str">
        <f t="shared" si="23"/>
        <v xml:space="preserve"> </v>
      </c>
      <c r="H93" s="30" t="str">
        <f t="shared" si="23"/>
        <v xml:space="preserve"> </v>
      </c>
      <c r="I93" s="30" t="str">
        <f t="shared" si="23"/>
        <v xml:space="preserve"> </v>
      </c>
      <c r="J93" s="30" t="str">
        <f t="shared" si="23"/>
        <v xml:space="preserve"> </v>
      </c>
      <c r="K93" s="30" t="str">
        <f t="shared" si="23"/>
        <v xml:space="preserve"> </v>
      </c>
      <c r="L93" s="23"/>
      <c r="M93" s="54"/>
      <c r="N93" s="54"/>
      <c r="O93" s="54"/>
      <c r="P93" s="54"/>
      <c r="Q93" s="54"/>
      <c r="R93" s="61"/>
      <c r="S93" s="61"/>
      <c r="T93" s="61"/>
      <c r="U93" s="61"/>
      <c r="V93" s="61"/>
      <c r="W93" s="61"/>
      <c r="X93" s="61"/>
    </row>
    <row r="94" spans="1:63" s="56" customFormat="1" ht="5.25" customHeight="1" x14ac:dyDescent="0.25">
      <c r="A94" s="23"/>
      <c r="B94" s="30" t="str">
        <f t="shared" ref="B94:K94" si="24">IF(B90=$M$78,$N$78,IF(B90=$M$79,$N$79," "))</f>
        <v xml:space="preserve"> </v>
      </c>
      <c r="C94" s="30" t="str">
        <f t="shared" si="24"/>
        <v xml:space="preserve"> </v>
      </c>
      <c r="D94" s="30" t="str">
        <f t="shared" si="24"/>
        <v xml:space="preserve"> </v>
      </c>
      <c r="E94" s="30" t="str">
        <f t="shared" si="24"/>
        <v xml:space="preserve"> </v>
      </c>
      <c r="F94" s="30" t="str">
        <f t="shared" si="24"/>
        <v xml:space="preserve"> </v>
      </c>
      <c r="G94" s="30" t="str">
        <f t="shared" si="24"/>
        <v xml:space="preserve"> </v>
      </c>
      <c r="H94" s="30" t="str">
        <f t="shared" si="24"/>
        <v xml:space="preserve"> </v>
      </c>
      <c r="I94" s="30" t="str">
        <f t="shared" si="24"/>
        <v xml:space="preserve"> </v>
      </c>
      <c r="J94" s="30" t="str">
        <f t="shared" si="24"/>
        <v xml:space="preserve"> </v>
      </c>
      <c r="K94" s="30" t="str">
        <f t="shared" si="24"/>
        <v xml:space="preserve"> </v>
      </c>
      <c r="L94" s="30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  <c r="BI94" s="55"/>
      <c r="BJ94" s="55"/>
      <c r="BK94" s="55"/>
    </row>
    <row r="95" spans="1:63" s="56" customFormat="1" ht="5.25" customHeight="1" x14ac:dyDescent="0.25">
      <c r="A95" s="23"/>
      <c r="B95" s="30" t="str">
        <f t="shared" ref="B95:K95" si="25">IF(B91=$Q$78,$R$78,IF(B91=$Q$79,$R$80," "))</f>
        <v xml:space="preserve"> </v>
      </c>
      <c r="C95" s="30" t="str">
        <f t="shared" si="25"/>
        <v xml:space="preserve"> </v>
      </c>
      <c r="D95" s="30" t="str">
        <f t="shared" si="25"/>
        <v xml:space="preserve"> </v>
      </c>
      <c r="E95" s="30" t="str">
        <f t="shared" si="25"/>
        <v xml:space="preserve"> </v>
      </c>
      <c r="F95" s="30" t="str">
        <f t="shared" si="25"/>
        <v xml:space="preserve"> </v>
      </c>
      <c r="G95" s="30" t="str">
        <f t="shared" si="25"/>
        <v xml:space="preserve"> </v>
      </c>
      <c r="H95" s="30" t="str">
        <f t="shared" si="25"/>
        <v xml:space="preserve"> </v>
      </c>
      <c r="I95" s="30" t="str">
        <f t="shared" si="25"/>
        <v xml:space="preserve"> </v>
      </c>
      <c r="J95" s="30" t="str">
        <f t="shared" si="25"/>
        <v xml:space="preserve"> </v>
      </c>
      <c r="K95" s="30" t="str">
        <f t="shared" si="25"/>
        <v xml:space="preserve"> </v>
      </c>
      <c r="L95" s="30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  <c r="BI95" s="55"/>
      <c r="BJ95" s="55"/>
      <c r="BK95" s="55"/>
    </row>
    <row r="96" spans="1:63" s="63" customFormat="1" ht="15" customHeight="1" x14ac:dyDescent="0.25">
      <c r="A96" s="10" t="s">
        <v>16</v>
      </c>
      <c r="B96" s="62" t="str">
        <f>IF(B100&gt;0,9*B101*B102*B103," ")</f>
        <v xml:space="preserve"> </v>
      </c>
      <c r="C96" s="62" t="str">
        <f t="shared" ref="C96:K96" si="26">IF(C100&gt;0,9*C101*C102*C103," ")</f>
        <v xml:space="preserve"> </v>
      </c>
      <c r="D96" s="62" t="str">
        <f t="shared" si="26"/>
        <v xml:space="preserve"> </v>
      </c>
      <c r="E96" s="62" t="str">
        <f t="shared" si="26"/>
        <v xml:space="preserve"> </v>
      </c>
      <c r="F96" s="62" t="str">
        <f t="shared" si="26"/>
        <v xml:space="preserve"> </v>
      </c>
      <c r="G96" s="62" t="str">
        <f t="shared" si="26"/>
        <v xml:space="preserve"> </v>
      </c>
      <c r="H96" s="62" t="str">
        <f t="shared" si="26"/>
        <v xml:space="preserve"> </v>
      </c>
      <c r="I96" s="62" t="str">
        <f t="shared" si="26"/>
        <v xml:space="preserve"> </v>
      </c>
      <c r="J96" s="62" t="str">
        <f t="shared" si="26"/>
        <v xml:space="preserve"> </v>
      </c>
      <c r="K96" s="62" t="str">
        <f t="shared" si="26"/>
        <v xml:space="preserve"> </v>
      </c>
      <c r="L96" s="17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  <c r="BI96" s="55"/>
      <c r="BJ96" s="55"/>
      <c r="BK96" s="55"/>
    </row>
    <row r="97" spans="1:63" ht="15" customHeight="1" x14ac:dyDescent="0.25">
      <c r="A97" s="10" t="s">
        <v>49</v>
      </c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17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  <c r="BI97" s="55"/>
      <c r="BJ97" s="55"/>
      <c r="BK97" s="55"/>
    </row>
    <row r="98" spans="1:63" ht="15" customHeight="1" x14ac:dyDescent="0.25">
      <c r="A98" s="10" t="s">
        <v>52</v>
      </c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17"/>
      <c r="M98" s="54"/>
      <c r="N98" s="54"/>
      <c r="O98" s="54"/>
      <c r="P98" s="54"/>
      <c r="Q98" s="54"/>
      <c r="R98" s="3"/>
      <c r="S98" s="3"/>
      <c r="T98" s="3"/>
      <c r="U98" s="3"/>
      <c r="V98" s="3"/>
      <c r="W98" s="3"/>
      <c r="X98" s="3"/>
    </row>
    <row r="99" spans="1:63" ht="15" customHeight="1" x14ac:dyDescent="0.25">
      <c r="A99" s="10" t="s">
        <v>61</v>
      </c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17"/>
      <c r="M99" s="54"/>
      <c r="N99" s="54"/>
      <c r="O99" s="54"/>
      <c r="P99" s="54"/>
      <c r="Q99" s="54"/>
      <c r="R99" s="3"/>
      <c r="S99" s="3"/>
      <c r="T99" s="3"/>
      <c r="U99" s="3"/>
      <c r="V99" s="3"/>
      <c r="W99" s="3"/>
      <c r="X99" s="3"/>
    </row>
    <row r="100" spans="1:63" ht="15" customHeight="1" x14ac:dyDescent="0.25">
      <c r="A100" s="10" t="s">
        <v>21</v>
      </c>
      <c r="B100" s="35"/>
      <c r="C100" s="35"/>
      <c r="D100" s="35"/>
      <c r="E100" s="35"/>
      <c r="F100" s="35"/>
      <c r="G100" s="35"/>
      <c r="H100" s="35"/>
      <c r="I100" s="35"/>
      <c r="J100" s="35"/>
      <c r="K100" s="60"/>
      <c r="L100" s="17"/>
      <c r="M100" s="54"/>
      <c r="N100" s="54"/>
      <c r="O100" s="54"/>
      <c r="P100" s="54"/>
      <c r="Q100" s="54"/>
      <c r="R100" s="3"/>
      <c r="S100" s="3"/>
      <c r="T100" s="3"/>
      <c r="U100" s="3"/>
      <c r="V100" s="3"/>
      <c r="W100" s="3"/>
      <c r="X100" s="3"/>
    </row>
    <row r="101" spans="1:63" ht="6.75" customHeight="1" x14ac:dyDescent="0.25">
      <c r="A101" s="23"/>
      <c r="B101" s="30" t="str">
        <f t="shared" ref="B101:K101" si="27">IF(B97=$O$78,$P$78,IF(B97=$O$79,$P$79,IF(B97=$O$80,$P$80," ")))</f>
        <v xml:space="preserve"> </v>
      </c>
      <c r="C101" s="30" t="str">
        <f t="shared" si="27"/>
        <v xml:space="preserve"> </v>
      </c>
      <c r="D101" s="30" t="str">
        <f t="shared" si="27"/>
        <v xml:space="preserve"> </v>
      </c>
      <c r="E101" s="30" t="str">
        <f t="shared" si="27"/>
        <v xml:space="preserve"> </v>
      </c>
      <c r="F101" s="30" t="str">
        <f t="shared" si="27"/>
        <v xml:space="preserve"> </v>
      </c>
      <c r="G101" s="30" t="str">
        <f t="shared" si="27"/>
        <v xml:space="preserve"> </v>
      </c>
      <c r="H101" s="30" t="str">
        <f t="shared" si="27"/>
        <v xml:space="preserve"> </v>
      </c>
      <c r="I101" s="30" t="str">
        <f t="shared" si="27"/>
        <v xml:space="preserve"> </v>
      </c>
      <c r="J101" s="30" t="str">
        <f t="shared" si="27"/>
        <v xml:space="preserve"> </v>
      </c>
      <c r="K101" s="30" t="str">
        <f t="shared" si="27"/>
        <v xml:space="preserve"> </v>
      </c>
      <c r="L101" s="30"/>
      <c r="M101" s="54"/>
      <c r="N101" s="54"/>
      <c r="O101" s="54"/>
      <c r="P101" s="54"/>
      <c r="Q101" s="54"/>
      <c r="R101" s="3"/>
      <c r="S101" s="3"/>
      <c r="T101" s="3"/>
      <c r="U101" s="3"/>
      <c r="V101" s="3"/>
      <c r="W101" s="3"/>
      <c r="X101" s="3"/>
    </row>
    <row r="102" spans="1:63" ht="5.25" customHeight="1" x14ac:dyDescent="0.25">
      <c r="A102" s="23"/>
      <c r="B102" s="30" t="str">
        <f t="shared" ref="B102:K102" si="28">IF(B98=$M$78,$N$78,IF(B98=$M$79,$N$79," "))</f>
        <v xml:space="preserve"> </v>
      </c>
      <c r="C102" s="30" t="str">
        <f t="shared" si="28"/>
        <v xml:space="preserve"> </v>
      </c>
      <c r="D102" s="30" t="str">
        <f t="shared" si="28"/>
        <v xml:space="preserve"> </v>
      </c>
      <c r="E102" s="30" t="str">
        <f t="shared" si="28"/>
        <v xml:space="preserve"> </v>
      </c>
      <c r="F102" s="30" t="str">
        <f t="shared" si="28"/>
        <v xml:space="preserve"> </v>
      </c>
      <c r="G102" s="30" t="str">
        <f t="shared" si="28"/>
        <v xml:space="preserve"> </v>
      </c>
      <c r="H102" s="30" t="str">
        <f t="shared" si="28"/>
        <v xml:space="preserve"> </v>
      </c>
      <c r="I102" s="30" t="str">
        <f t="shared" si="28"/>
        <v xml:space="preserve"> </v>
      </c>
      <c r="J102" s="30" t="str">
        <f t="shared" si="28"/>
        <v xml:space="preserve"> </v>
      </c>
      <c r="K102" s="30" t="str">
        <f t="shared" si="28"/>
        <v xml:space="preserve"> </v>
      </c>
      <c r="L102" s="30"/>
      <c r="M102" s="54"/>
      <c r="N102" s="54"/>
      <c r="O102" s="54"/>
      <c r="P102" s="54"/>
      <c r="Q102" s="54"/>
      <c r="R102" s="3"/>
      <c r="S102" s="3"/>
      <c r="T102" s="3"/>
      <c r="U102" s="3"/>
      <c r="V102" s="3"/>
      <c r="W102" s="3"/>
      <c r="X102" s="3"/>
    </row>
    <row r="103" spans="1:63" ht="6" customHeight="1" x14ac:dyDescent="0.25">
      <c r="A103" s="23"/>
      <c r="B103" s="30" t="str">
        <f t="shared" ref="B103:K103" si="29">IF(B99=$Q$78,$R$78,IF(B99=$Q$79,$R$80," "))</f>
        <v xml:space="preserve"> </v>
      </c>
      <c r="C103" s="30" t="str">
        <f t="shared" si="29"/>
        <v xml:space="preserve"> </v>
      </c>
      <c r="D103" s="30" t="str">
        <f t="shared" si="29"/>
        <v xml:space="preserve"> </v>
      </c>
      <c r="E103" s="30" t="str">
        <f t="shared" si="29"/>
        <v xml:space="preserve"> </v>
      </c>
      <c r="F103" s="30" t="str">
        <f t="shared" si="29"/>
        <v xml:space="preserve"> </v>
      </c>
      <c r="G103" s="30" t="str">
        <f t="shared" si="29"/>
        <v xml:space="preserve"> </v>
      </c>
      <c r="H103" s="30" t="str">
        <f t="shared" si="29"/>
        <v xml:space="preserve"> </v>
      </c>
      <c r="I103" s="30" t="str">
        <f t="shared" si="29"/>
        <v xml:space="preserve"> </v>
      </c>
      <c r="J103" s="30" t="str">
        <f t="shared" si="29"/>
        <v xml:space="preserve"> </v>
      </c>
      <c r="K103" s="30" t="str">
        <f t="shared" si="29"/>
        <v xml:space="preserve"> </v>
      </c>
      <c r="L103" s="30"/>
      <c r="M103" s="54"/>
      <c r="N103" s="54"/>
      <c r="O103" s="54"/>
      <c r="P103" s="54"/>
      <c r="Q103" s="54"/>
      <c r="R103" s="3"/>
      <c r="S103" s="3"/>
      <c r="T103" s="3"/>
      <c r="U103" s="3"/>
      <c r="V103" s="3"/>
      <c r="W103" s="3"/>
      <c r="X103" s="3"/>
    </row>
    <row r="104" spans="1:63" ht="12.75" customHeight="1" x14ac:dyDescent="0.25">
      <c r="A104" s="10" t="s">
        <v>16</v>
      </c>
      <c r="B104" s="62" t="str">
        <f t="shared" ref="B104:K104" si="30">IF(B108&gt;0,9*B109*B110*B111," ")</f>
        <v xml:space="preserve"> </v>
      </c>
      <c r="C104" s="62" t="str">
        <f t="shared" si="30"/>
        <v xml:space="preserve"> </v>
      </c>
      <c r="D104" s="62" t="str">
        <f t="shared" si="30"/>
        <v xml:space="preserve"> </v>
      </c>
      <c r="E104" s="62" t="str">
        <f t="shared" si="30"/>
        <v xml:space="preserve"> </v>
      </c>
      <c r="F104" s="62" t="str">
        <f t="shared" si="30"/>
        <v xml:space="preserve"> </v>
      </c>
      <c r="G104" s="62" t="str">
        <f t="shared" si="30"/>
        <v xml:space="preserve"> </v>
      </c>
      <c r="H104" s="62" t="str">
        <f t="shared" si="30"/>
        <v xml:space="preserve"> </v>
      </c>
      <c r="I104" s="62" t="str">
        <f t="shared" si="30"/>
        <v xml:space="preserve"> </v>
      </c>
      <c r="J104" s="62" t="str">
        <f t="shared" si="30"/>
        <v xml:space="preserve"> </v>
      </c>
      <c r="K104" s="62" t="str">
        <f t="shared" si="30"/>
        <v xml:space="preserve"> </v>
      </c>
      <c r="L104" s="17"/>
      <c r="M104" s="54"/>
      <c r="N104" s="54"/>
      <c r="O104" s="54"/>
      <c r="P104" s="54"/>
      <c r="Q104" s="54"/>
      <c r="R104" s="3"/>
      <c r="S104" s="3"/>
      <c r="T104" s="3"/>
      <c r="U104" s="3"/>
      <c r="V104" s="3"/>
      <c r="W104" s="3"/>
      <c r="X104" s="3"/>
    </row>
    <row r="105" spans="1:63" ht="13.5" customHeight="1" x14ac:dyDescent="0.25">
      <c r="A105" s="10" t="s">
        <v>49</v>
      </c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17"/>
      <c r="M105" s="54"/>
      <c r="N105" s="54"/>
      <c r="O105" s="54"/>
      <c r="P105" s="54"/>
      <c r="Q105" s="54"/>
      <c r="R105" s="3"/>
      <c r="S105" s="3"/>
      <c r="T105" s="3"/>
      <c r="U105" s="3"/>
      <c r="V105" s="3"/>
      <c r="W105" s="3"/>
      <c r="X105" s="3"/>
    </row>
    <row r="106" spans="1:63" ht="15" customHeight="1" x14ac:dyDescent="0.25">
      <c r="A106" s="10" t="s">
        <v>52</v>
      </c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17"/>
      <c r="M106" s="54"/>
      <c r="N106" s="54"/>
      <c r="O106" s="54"/>
      <c r="P106" s="54"/>
      <c r="Q106" s="54"/>
      <c r="R106" s="3"/>
      <c r="S106" s="3"/>
      <c r="T106" s="3"/>
      <c r="U106" s="3"/>
      <c r="V106" s="3"/>
      <c r="W106" s="3"/>
      <c r="X106" s="3"/>
    </row>
    <row r="107" spans="1:63" ht="15.75" customHeight="1" x14ac:dyDescent="0.25">
      <c r="A107" s="10" t="s">
        <v>61</v>
      </c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17"/>
      <c r="M107" s="54"/>
      <c r="N107" s="54"/>
      <c r="O107" s="54"/>
      <c r="P107" s="54"/>
      <c r="Q107" s="54"/>
      <c r="R107" s="3"/>
      <c r="S107" s="3"/>
      <c r="T107" s="3"/>
      <c r="U107" s="3"/>
      <c r="V107" s="3"/>
      <c r="W107" s="3"/>
      <c r="X107" s="3"/>
    </row>
    <row r="108" spans="1:63" ht="12.75" customHeight="1" x14ac:dyDescent="0.25">
      <c r="A108" s="10" t="s">
        <v>21</v>
      </c>
      <c r="B108" s="35"/>
      <c r="C108" s="35"/>
      <c r="D108" s="35"/>
      <c r="E108" s="35"/>
      <c r="F108" s="35"/>
      <c r="G108" s="35"/>
      <c r="H108" s="35"/>
      <c r="I108" s="35"/>
      <c r="J108" s="35"/>
      <c r="K108" s="60"/>
      <c r="L108" s="17"/>
      <c r="M108" s="54"/>
      <c r="N108" s="54"/>
      <c r="O108" s="54"/>
      <c r="P108" s="54"/>
      <c r="Q108" s="54"/>
      <c r="R108" s="3"/>
      <c r="S108" s="3"/>
      <c r="T108" s="3"/>
      <c r="U108" s="3"/>
      <c r="V108" s="3"/>
      <c r="W108" s="3"/>
      <c r="X108" s="3"/>
    </row>
    <row r="109" spans="1:63" ht="3.75" customHeight="1" x14ac:dyDescent="0.25">
      <c r="A109" s="23"/>
      <c r="B109" s="30" t="str">
        <f t="shared" ref="B109:K109" si="31">IF(B105=$O$78,$P$78,IF(B105=$O$79,$P$79,IF(B105=$O$80,$P$80," ")))</f>
        <v xml:space="preserve"> </v>
      </c>
      <c r="C109" s="30" t="str">
        <f t="shared" si="31"/>
        <v xml:space="preserve"> </v>
      </c>
      <c r="D109" s="30" t="str">
        <f t="shared" si="31"/>
        <v xml:space="preserve"> </v>
      </c>
      <c r="E109" s="30" t="str">
        <f t="shared" si="31"/>
        <v xml:space="preserve"> </v>
      </c>
      <c r="F109" s="30" t="str">
        <f t="shared" si="31"/>
        <v xml:space="preserve"> </v>
      </c>
      <c r="G109" s="30" t="str">
        <f t="shared" si="31"/>
        <v xml:space="preserve"> </v>
      </c>
      <c r="H109" s="30" t="str">
        <f t="shared" si="31"/>
        <v xml:space="preserve"> </v>
      </c>
      <c r="I109" s="30" t="str">
        <f t="shared" si="31"/>
        <v xml:space="preserve"> </v>
      </c>
      <c r="J109" s="30" t="str">
        <f t="shared" si="31"/>
        <v xml:space="preserve"> </v>
      </c>
      <c r="K109" s="30" t="str">
        <f t="shared" si="31"/>
        <v xml:space="preserve"> </v>
      </c>
      <c r="L109" s="30"/>
      <c r="M109" s="54"/>
      <c r="N109" s="54"/>
      <c r="O109" s="54"/>
      <c r="P109" s="54"/>
      <c r="Q109" s="54"/>
      <c r="R109" s="3"/>
      <c r="S109" s="3"/>
      <c r="T109" s="3"/>
      <c r="U109" s="3"/>
      <c r="V109" s="3"/>
      <c r="W109" s="3"/>
      <c r="X109" s="3"/>
    </row>
    <row r="110" spans="1:63" ht="6" customHeight="1" x14ac:dyDescent="0.25">
      <c r="A110" s="23"/>
      <c r="B110" s="30" t="str">
        <f t="shared" ref="B110:K110" si="32">IF(B106=$M$78,$N$78,IF(B106=$M$79,$N$79," "))</f>
        <v xml:space="preserve"> </v>
      </c>
      <c r="C110" s="30" t="str">
        <f t="shared" si="32"/>
        <v xml:space="preserve"> </v>
      </c>
      <c r="D110" s="30" t="str">
        <f t="shared" si="32"/>
        <v xml:space="preserve"> </v>
      </c>
      <c r="E110" s="30" t="str">
        <f t="shared" si="32"/>
        <v xml:space="preserve"> </v>
      </c>
      <c r="F110" s="30" t="str">
        <f t="shared" si="32"/>
        <v xml:space="preserve"> </v>
      </c>
      <c r="G110" s="30" t="str">
        <f t="shared" si="32"/>
        <v xml:space="preserve"> </v>
      </c>
      <c r="H110" s="30" t="str">
        <f t="shared" si="32"/>
        <v xml:space="preserve"> </v>
      </c>
      <c r="I110" s="30" t="str">
        <f t="shared" si="32"/>
        <v xml:space="preserve"> </v>
      </c>
      <c r="J110" s="30" t="str">
        <f t="shared" si="32"/>
        <v xml:space="preserve"> </v>
      </c>
      <c r="K110" s="30" t="str">
        <f t="shared" si="32"/>
        <v xml:space="preserve"> </v>
      </c>
      <c r="L110" s="30"/>
      <c r="M110" s="54"/>
      <c r="N110" s="54"/>
      <c r="O110" s="54"/>
      <c r="P110" s="54"/>
      <c r="Q110" s="54"/>
      <c r="R110" s="3"/>
      <c r="S110" s="3"/>
      <c r="T110" s="3"/>
      <c r="U110" s="3"/>
      <c r="V110" s="3"/>
      <c r="W110" s="3"/>
      <c r="X110" s="3"/>
    </row>
    <row r="111" spans="1:63" ht="4.5" customHeight="1" x14ac:dyDescent="0.25">
      <c r="A111" s="23"/>
      <c r="B111" s="30" t="str">
        <f t="shared" ref="B111:K111" si="33">IF(B107=$Q$78,$R$78,IF(B107=$Q$79,$R$80," "))</f>
        <v xml:space="preserve"> </v>
      </c>
      <c r="C111" s="30" t="str">
        <f t="shared" si="33"/>
        <v xml:space="preserve"> </v>
      </c>
      <c r="D111" s="30" t="str">
        <f t="shared" si="33"/>
        <v xml:space="preserve"> </v>
      </c>
      <c r="E111" s="30" t="str">
        <f t="shared" si="33"/>
        <v xml:space="preserve"> </v>
      </c>
      <c r="F111" s="30" t="str">
        <f t="shared" si="33"/>
        <v xml:space="preserve"> </v>
      </c>
      <c r="G111" s="30" t="str">
        <f t="shared" si="33"/>
        <v xml:space="preserve"> </v>
      </c>
      <c r="H111" s="30" t="str">
        <f t="shared" si="33"/>
        <v xml:space="preserve"> </v>
      </c>
      <c r="I111" s="30" t="str">
        <f t="shared" si="33"/>
        <v xml:space="preserve"> </v>
      </c>
      <c r="J111" s="30" t="str">
        <f t="shared" si="33"/>
        <v xml:space="preserve"> </v>
      </c>
      <c r="K111" s="30" t="str">
        <f t="shared" si="33"/>
        <v xml:space="preserve"> </v>
      </c>
      <c r="L111" s="30"/>
      <c r="M111" s="54"/>
      <c r="N111" s="54"/>
      <c r="O111" s="54"/>
      <c r="P111" s="54"/>
      <c r="Q111" s="54"/>
      <c r="R111" s="3"/>
      <c r="S111" s="3"/>
      <c r="T111" s="3"/>
      <c r="U111" s="3"/>
      <c r="V111" s="3"/>
      <c r="W111" s="3"/>
      <c r="X111" s="3"/>
    </row>
    <row r="112" spans="1:63" ht="18.75" x14ac:dyDescent="0.3">
      <c r="A112" s="24" t="s">
        <v>62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6" t="s">
        <v>15</v>
      </c>
      <c r="M112" s="54"/>
      <c r="N112" s="54"/>
      <c r="O112" s="54"/>
      <c r="P112" s="54"/>
      <c r="Q112" s="54"/>
      <c r="R112" s="3"/>
      <c r="S112" s="3"/>
      <c r="T112" s="3"/>
      <c r="U112" s="3"/>
      <c r="V112" s="3"/>
      <c r="W112" s="3"/>
      <c r="X112" s="3"/>
    </row>
    <row r="113" spans="1:24" x14ac:dyDescent="0.25">
      <c r="A113" s="10" t="s">
        <v>16</v>
      </c>
      <c r="B113" s="17" t="str">
        <f t="shared" ref="B113:K113" si="34">IF(B116&gt;0,B117," ")</f>
        <v xml:space="preserve"> </v>
      </c>
      <c r="C113" s="17" t="str">
        <f t="shared" si="34"/>
        <v xml:space="preserve"> </v>
      </c>
      <c r="D113" s="17" t="str">
        <f t="shared" si="34"/>
        <v xml:space="preserve"> </v>
      </c>
      <c r="E113" s="17" t="str">
        <f t="shared" si="34"/>
        <v xml:space="preserve"> </v>
      </c>
      <c r="F113" s="17" t="str">
        <f t="shared" si="34"/>
        <v xml:space="preserve"> </v>
      </c>
      <c r="G113" s="17" t="str">
        <f t="shared" si="34"/>
        <v xml:space="preserve"> </v>
      </c>
      <c r="H113" s="17" t="str">
        <f t="shared" si="34"/>
        <v xml:space="preserve"> </v>
      </c>
      <c r="I113" s="17" t="str">
        <f t="shared" si="34"/>
        <v xml:space="preserve"> </v>
      </c>
      <c r="J113" s="17" t="str">
        <f t="shared" si="34"/>
        <v xml:space="preserve"> </v>
      </c>
      <c r="K113" s="17" t="str">
        <f t="shared" si="34"/>
        <v xml:space="preserve"> </v>
      </c>
      <c r="L113" s="27">
        <f>(IF(SUM(B113:K113)&lt;20,SUM(B113:K113),20))</f>
        <v>0</v>
      </c>
      <c r="M113" s="53" t="s">
        <v>63</v>
      </c>
      <c r="N113" s="53">
        <v>5.0000000000000001E-3</v>
      </c>
      <c r="O113" s="54"/>
      <c r="P113" s="54"/>
      <c r="Q113" s="54"/>
      <c r="R113" s="3"/>
      <c r="S113" s="3"/>
      <c r="T113" s="3"/>
      <c r="U113" s="3"/>
      <c r="V113" s="3"/>
      <c r="W113" s="3"/>
      <c r="X113" s="3"/>
    </row>
    <row r="114" spans="1:24" x14ac:dyDescent="0.25">
      <c r="A114" s="10" t="s">
        <v>25</v>
      </c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10"/>
      <c r="M114" s="37" t="s">
        <v>64</v>
      </c>
      <c r="N114" s="37">
        <v>0.01</v>
      </c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x14ac:dyDescent="0.25">
      <c r="A115" s="10" t="s">
        <v>65</v>
      </c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10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15" customHeight="1" x14ac:dyDescent="0.25">
      <c r="A116" s="10" t="s">
        <v>21</v>
      </c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10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15" customHeight="1" x14ac:dyDescent="0.25">
      <c r="A117" s="23"/>
      <c r="B117" s="30" t="str">
        <f t="shared" ref="B117:K117" si="35">IF(B115=$M$113,$N$113*B114,IF(B115=$M$114,$N$114*B114," "))</f>
        <v xml:space="preserve"> </v>
      </c>
      <c r="C117" s="30" t="str">
        <f t="shared" si="35"/>
        <v xml:space="preserve"> </v>
      </c>
      <c r="D117" s="30" t="str">
        <f t="shared" si="35"/>
        <v xml:space="preserve"> </v>
      </c>
      <c r="E117" s="30" t="str">
        <f t="shared" si="35"/>
        <v xml:space="preserve"> </v>
      </c>
      <c r="F117" s="30" t="str">
        <f t="shared" si="35"/>
        <v xml:space="preserve"> </v>
      </c>
      <c r="G117" s="30" t="str">
        <f t="shared" si="35"/>
        <v xml:space="preserve"> </v>
      </c>
      <c r="H117" s="30" t="str">
        <f t="shared" si="35"/>
        <v xml:space="preserve"> </v>
      </c>
      <c r="I117" s="30" t="str">
        <f t="shared" si="35"/>
        <v xml:space="preserve"> </v>
      </c>
      <c r="J117" s="30" t="str">
        <f t="shared" si="35"/>
        <v xml:space="preserve"> </v>
      </c>
      <c r="K117" s="30" t="str">
        <f t="shared" si="35"/>
        <v xml:space="preserve"> </v>
      </c>
      <c r="L117" s="2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18.75" x14ac:dyDescent="0.3">
      <c r="A118" s="24" t="s">
        <v>66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18.75" x14ac:dyDescent="0.3">
      <c r="A119" s="25" t="s">
        <v>67</v>
      </c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16" t="s">
        <v>15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x14ac:dyDescent="0.25">
      <c r="A120" s="10" t="s">
        <v>16</v>
      </c>
      <c r="B120" s="17" t="str">
        <f t="shared" ref="B120:I120" si="36">IF(B122&gt;0,B123," ")</f>
        <v xml:space="preserve"> </v>
      </c>
      <c r="C120" s="17" t="str">
        <f t="shared" si="36"/>
        <v xml:space="preserve"> </v>
      </c>
      <c r="D120" s="17" t="str">
        <f t="shared" si="36"/>
        <v xml:space="preserve"> </v>
      </c>
      <c r="E120" s="17" t="str">
        <f t="shared" si="36"/>
        <v xml:space="preserve"> </v>
      </c>
      <c r="F120" s="17" t="str">
        <f t="shared" si="36"/>
        <v xml:space="preserve"> </v>
      </c>
      <c r="G120" s="17" t="str">
        <f t="shared" si="36"/>
        <v xml:space="preserve"> </v>
      </c>
      <c r="H120" s="17" t="str">
        <f t="shared" si="36"/>
        <v xml:space="preserve"> </v>
      </c>
      <c r="I120" s="17" t="str">
        <f t="shared" si="36"/>
        <v xml:space="preserve"> </v>
      </c>
      <c r="J120" s="10"/>
      <c r="K120" s="10"/>
      <c r="L120" s="27">
        <f>(IF(SUM(B123:I123)&lt;10,SUM(B123:I123),10))</f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x14ac:dyDescent="0.25">
      <c r="A121" s="10" t="s">
        <v>25</v>
      </c>
      <c r="B121" s="34"/>
      <c r="C121" s="34"/>
      <c r="D121" s="34"/>
      <c r="E121" s="34"/>
      <c r="F121" s="34"/>
      <c r="G121" s="34"/>
      <c r="H121" s="34"/>
      <c r="I121" s="34"/>
      <c r="J121" s="10"/>
      <c r="K121" s="10"/>
      <c r="L121" s="10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x14ac:dyDescent="0.25">
      <c r="A122" s="10" t="s">
        <v>21</v>
      </c>
      <c r="B122" s="35"/>
      <c r="C122" s="35"/>
      <c r="D122" s="35"/>
      <c r="E122" s="35"/>
      <c r="F122" s="35"/>
      <c r="G122" s="35"/>
      <c r="H122" s="35"/>
      <c r="I122" s="35"/>
      <c r="J122" s="10"/>
      <c r="K122" s="10"/>
      <c r="L122" s="10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x14ac:dyDescent="0.25">
      <c r="A123" s="38"/>
      <c r="B123" s="39" t="str">
        <f t="shared" ref="B123:I123" si="37">IF(B122&gt;0,B121*0.25," ")</f>
        <v xml:space="preserve"> </v>
      </c>
      <c r="C123" s="39" t="str">
        <f t="shared" si="37"/>
        <v xml:space="preserve"> </v>
      </c>
      <c r="D123" s="39" t="str">
        <f t="shared" si="37"/>
        <v xml:space="preserve"> </v>
      </c>
      <c r="E123" s="39" t="str">
        <f t="shared" si="37"/>
        <v xml:space="preserve"> </v>
      </c>
      <c r="F123" s="39" t="str">
        <f t="shared" si="37"/>
        <v xml:space="preserve"> </v>
      </c>
      <c r="G123" s="39" t="str">
        <f t="shared" si="37"/>
        <v xml:space="preserve"> </v>
      </c>
      <c r="H123" s="39" t="str">
        <f t="shared" si="37"/>
        <v xml:space="preserve"> </v>
      </c>
      <c r="I123" s="39" t="str">
        <f t="shared" si="37"/>
        <v xml:space="preserve"> </v>
      </c>
      <c r="J123" s="38"/>
      <c r="K123" s="38"/>
      <c r="L123" s="38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18.75" x14ac:dyDescent="0.3">
      <c r="A124" s="25" t="s">
        <v>68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16" t="s">
        <v>15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x14ac:dyDescent="0.25">
      <c r="A125" s="10" t="s">
        <v>16</v>
      </c>
      <c r="B125" s="17" t="str">
        <f t="shared" ref="B125:I125" si="38">IF(B128&gt;0,B129," ")</f>
        <v xml:space="preserve"> </v>
      </c>
      <c r="C125" s="17" t="str">
        <f t="shared" si="38"/>
        <v xml:space="preserve"> </v>
      </c>
      <c r="D125" s="17" t="str">
        <f t="shared" si="38"/>
        <v xml:space="preserve"> </v>
      </c>
      <c r="E125" s="17" t="str">
        <f t="shared" si="38"/>
        <v xml:space="preserve"> </v>
      </c>
      <c r="F125" s="17" t="str">
        <f t="shared" si="38"/>
        <v xml:space="preserve"> </v>
      </c>
      <c r="G125" s="17" t="str">
        <f t="shared" si="38"/>
        <v xml:space="preserve"> </v>
      </c>
      <c r="H125" s="17" t="str">
        <f t="shared" si="38"/>
        <v xml:space="preserve"> </v>
      </c>
      <c r="I125" s="17" t="str">
        <f t="shared" si="38"/>
        <v xml:space="preserve"> </v>
      </c>
      <c r="J125" s="10"/>
      <c r="K125" s="10"/>
      <c r="L125" s="27">
        <f>(IF(SUM(B125:I125)&lt;20,SUM(B125:I125),20))</f>
        <v>0</v>
      </c>
      <c r="M125" s="3" t="s">
        <v>69</v>
      </c>
      <c r="N125" s="3">
        <v>1</v>
      </c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s="55" customFormat="1" ht="15" customHeight="1" x14ac:dyDescent="0.25">
      <c r="A126" s="10" t="s">
        <v>36</v>
      </c>
      <c r="B126" s="34"/>
      <c r="C126" s="34"/>
      <c r="D126" s="34"/>
      <c r="E126" s="34"/>
      <c r="F126" s="34"/>
      <c r="G126" s="34"/>
      <c r="H126" s="34"/>
      <c r="I126" s="34"/>
      <c r="J126" s="10"/>
      <c r="K126" s="10"/>
      <c r="L126" s="10"/>
      <c r="M126" s="3" t="s">
        <v>70</v>
      </c>
      <c r="N126" s="3">
        <v>0.5</v>
      </c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s="55" customFormat="1" ht="15" customHeight="1" x14ac:dyDescent="0.25">
      <c r="A127" s="10" t="s">
        <v>71</v>
      </c>
      <c r="B127" s="34"/>
      <c r="C127" s="34"/>
      <c r="D127" s="34"/>
      <c r="E127" s="34"/>
      <c r="F127" s="34"/>
      <c r="G127" s="34"/>
      <c r="H127" s="34"/>
      <c r="I127" s="34"/>
      <c r="J127" s="10"/>
      <c r="K127" s="10"/>
      <c r="L127" s="10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s="55" customFormat="1" ht="15" customHeight="1" x14ac:dyDescent="0.25">
      <c r="A128" s="10" t="s">
        <v>21</v>
      </c>
      <c r="B128" s="35"/>
      <c r="C128" s="35"/>
      <c r="D128" s="35"/>
      <c r="E128" s="35"/>
      <c r="F128" s="35"/>
      <c r="G128" s="35"/>
      <c r="H128" s="35"/>
      <c r="I128" s="35"/>
      <c r="J128" s="10"/>
      <c r="K128" s="10"/>
      <c r="L128" s="10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x14ac:dyDescent="0.25">
      <c r="A129" s="23"/>
      <c r="B129" s="30" t="str">
        <f t="shared" ref="B129:I129" si="39">IF(B127=$M$125,$N$125*B126,IF(B127=$M$126,$N$126*B126," "))</f>
        <v xml:space="preserve"> </v>
      </c>
      <c r="C129" s="30" t="str">
        <f t="shared" si="39"/>
        <v xml:space="preserve"> </v>
      </c>
      <c r="D129" s="30" t="str">
        <f t="shared" si="39"/>
        <v xml:space="preserve"> </v>
      </c>
      <c r="E129" s="30" t="str">
        <f t="shared" si="39"/>
        <v xml:space="preserve"> </v>
      </c>
      <c r="F129" s="30" t="str">
        <f t="shared" si="39"/>
        <v xml:space="preserve"> </v>
      </c>
      <c r="G129" s="30" t="str">
        <f t="shared" si="39"/>
        <v xml:space="preserve"> </v>
      </c>
      <c r="H129" s="30" t="str">
        <f t="shared" si="39"/>
        <v xml:space="preserve"> </v>
      </c>
      <c r="I129" s="30" t="str">
        <f t="shared" si="39"/>
        <v xml:space="preserve"> </v>
      </c>
      <c r="J129" s="23"/>
      <c r="K129" s="23"/>
      <c r="L129" s="2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18.75" x14ac:dyDescent="0.3">
      <c r="A130" s="24" t="s">
        <v>72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16" t="s">
        <v>15</v>
      </c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x14ac:dyDescent="0.25">
      <c r="A131" s="10" t="s">
        <v>16</v>
      </c>
      <c r="B131" s="17" t="str">
        <f>IF(B132&gt;0,B133," ")</f>
        <v xml:space="preserve"> </v>
      </c>
      <c r="C131" s="17" t="str">
        <f>IF(C132&gt;0,C133," ")</f>
        <v xml:space="preserve"> </v>
      </c>
      <c r="D131" s="17" t="str">
        <f>IF(D132&gt;0,D133," ")</f>
        <v xml:space="preserve"> </v>
      </c>
      <c r="E131" s="17" t="str">
        <f>IF(E132&gt;0,E133," ")</f>
        <v xml:space="preserve"> </v>
      </c>
      <c r="F131" s="17" t="str">
        <f>IF(F132&gt;0,F133," ")</f>
        <v xml:space="preserve"> </v>
      </c>
      <c r="G131" s="17"/>
      <c r="H131" s="17"/>
      <c r="I131" s="17"/>
      <c r="J131" s="17"/>
      <c r="K131" s="17"/>
      <c r="L131" s="27">
        <f>(IF(SUM(B133:F133)&lt;10,SUM(B133:F133),10))</f>
        <v>0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x14ac:dyDescent="0.25">
      <c r="A132" s="10" t="s">
        <v>21</v>
      </c>
      <c r="B132" s="35"/>
      <c r="C132" s="35"/>
      <c r="D132" s="35"/>
      <c r="E132" s="35"/>
      <c r="F132" s="29"/>
      <c r="G132" s="10"/>
      <c r="H132" s="10"/>
      <c r="I132" s="10"/>
      <c r="J132" s="10"/>
      <c r="K132" s="10"/>
      <c r="L132" s="10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x14ac:dyDescent="0.25">
      <c r="A133" s="64"/>
      <c r="B133" s="65" t="str">
        <f t="shared" ref="B133:I133" si="40">IF(B132&gt;0,2," ")</f>
        <v xml:space="preserve"> </v>
      </c>
      <c r="C133" s="65" t="str">
        <f t="shared" si="40"/>
        <v xml:space="preserve"> </v>
      </c>
      <c r="D133" s="65" t="str">
        <f t="shared" si="40"/>
        <v xml:space="preserve"> </v>
      </c>
      <c r="E133" s="65" t="str">
        <f t="shared" si="40"/>
        <v xml:space="preserve"> </v>
      </c>
      <c r="F133" s="65" t="str">
        <f t="shared" si="40"/>
        <v xml:space="preserve"> </v>
      </c>
      <c r="G133" s="65" t="str">
        <f t="shared" si="40"/>
        <v xml:space="preserve"> </v>
      </c>
      <c r="H133" s="65" t="str">
        <f t="shared" si="40"/>
        <v xml:space="preserve"> </v>
      </c>
      <c r="I133" s="65" t="str">
        <f t="shared" si="40"/>
        <v xml:space="preserve"> </v>
      </c>
      <c r="J133" s="64"/>
      <c r="K133" s="64"/>
      <c r="L133" s="64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18.75" x14ac:dyDescent="0.3">
      <c r="A134" s="24" t="s">
        <v>73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16" t="s">
        <v>15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x14ac:dyDescent="0.25">
      <c r="A135" s="10" t="s">
        <v>16</v>
      </c>
      <c r="B135" s="17" t="str">
        <f t="shared" ref="B135:I135" si="41">IF(B137&gt;0,B138," ")</f>
        <v xml:space="preserve"> </v>
      </c>
      <c r="C135" s="17" t="str">
        <f t="shared" si="41"/>
        <v xml:space="preserve"> </v>
      </c>
      <c r="D135" s="17" t="str">
        <f t="shared" si="41"/>
        <v xml:space="preserve"> </v>
      </c>
      <c r="E135" s="17" t="str">
        <f t="shared" si="41"/>
        <v xml:space="preserve"> </v>
      </c>
      <c r="F135" s="17" t="str">
        <f t="shared" si="41"/>
        <v xml:space="preserve"> </v>
      </c>
      <c r="G135" s="17" t="str">
        <f t="shared" si="41"/>
        <v xml:space="preserve"> </v>
      </c>
      <c r="H135" s="17" t="str">
        <f t="shared" si="41"/>
        <v xml:space="preserve"> </v>
      </c>
      <c r="I135" s="17" t="str">
        <f t="shared" si="41"/>
        <v xml:space="preserve"> </v>
      </c>
      <c r="J135" s="10"/>
      <c r="K135" s="10"/>
      <c r="L135" s="27">
        <f>(IF(SUM(B135:I135)&lt;20,SUM(B135:I135),20))</f>
        <v>0</v>
      </c>
      <c r="M135" s="3" t="s">
        <v>74</v>
      </c>
      <c r="N135" s="3">
        <v>6</v>
      </c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x14ac:dyDescent="0.25">
      <c r="A136" s="10" t="s">
        <v>49</v>
      </c>
      <c r="B136" s="34"/>
      <c r="C136" s="34"/>
      <c r="D136" s="34"/>
      <c r="E136" s="34"/>
      <c r="F136" s="34"/>
      <c r="G136" s="34"/>
      <c r="H136" s="34"/>
      <c r="I136" s="34"/>
      <c r="J136" s="10"/>
      <c r="K136" s="10"/>
      <c r="L136" s="10"/>
      <c r="M136" s="3" t="s">
        <v>75</v>
      </c>
      <c r="N136" s="3">
        <v>4</v>
      </c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x14ac:dyDescent="0.25">
      <c r="A137" s="10" t="s">
        <v>21</v>
      </c>
      <c r="B137" s="35"/>
      <c r="C137" s="35"/>
      <c r="D137" s="35"/>
      <c r="E137" s="35"/>
      <c r="F137" s="35"/>
      <c r="G137" s="35"/>
      <c r="H137" s="35"/>
      <c r="I137" s="35"/>
      <c r="J137" s="10"/>
      <c r="K137" s="10"/>
      <c r="L137" s="10"/>
      <c r="M137" s="3" t="s">
        <v>76</v>
      </c>
      <c r="N137" s="3">
        <v>2</v>
      </c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x14ac:dyDescent="0.25">
      <c r="A138" s="23"/>
      <c r="B138" s="30" t="str">
        <f t="shared" ref="B138:I138" si="42">IF(B136=$M$135,$N$135,IF(B136=$M$136,$N$136,IF(B136=$M$137,$N$137," ")))</f>
        <v xml:space="preserve"> </v>
      </c>
      <c r="C138" s="30" t="str">
        <f t="shared" si="42"/>
        <v xml:space="preserve"> </v>
      </c>
      <c r="D138" s="30" t="str">
        <f t="shared" si="42"/>
        <v xml:space="preserve"> </v>
      </c>
      <c r="E138" s="30" t="str">
        <f t="shared" si="42"/>
        <v xml:space="preserve"> </v>
      </c>
      <c r="F138" s="30" t="str">
        <f t="shared" si="42"/>
        <v xml:space="preserve"> </v>
      </c>
      <c r="G138" s="30" t="str">
        <f t="shared" si="42"/>
        <v xml:space="preserve"> </v>
      </c>
      <c r="H138" s="30" t="str">
        <f t="shared" si="42"/>
        <v xml:space="preserve"> </v>
      </c>
      <c r="I138" s="30" t="str">
        <f t="shared" si="42"/>
        <v xml:space="preserve"> </v>
      </c>
      <c r="J138" s="23"/>
      <c r="K138" s="23"/>
      <c r="L138" s="2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18.75" x14ac:dyDescent="0.3">
      <c r="A139" s="48" t="s">
        <v>77</v>
      </c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16" t="s">
        <v>15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x14ac:dyDescent="0.25">
      <c r="A140" s="10" t="s">
        <v>16</v>
      </c>
      <c r="B140" s="17" t="str">
        <f t="shared" ref="B140:K140" si="43">IF(B144&gt;0,20*B145*B146*B147," ")</f>
        <v xml:space="preserve"> </v>
      </c>
      <c r="C140" s="17" t="str">
        <f t="shared" si="43"/>
        <v xml:space="preserve"> </v>
      </c>
      <c r="D140" s="17" t="str">
        <f t="shared" si="43"/>
        <v xml:space="preserve"> </v>
      </c>
      <c r="E140" s="17" t="str">
        <f t="shared" si="43"/>
        <v xml:space="preserve"> </v>
      </c>
      <c r="F140" s="17" t="str">
        <f t="shared" si="43"/>
        <v xml:space="preserve"> </v>
      </c>
      <c r="G140" s="17" t="str">
        <f t="shared" si="43"/>
        <v xml:space="preserve"> </v>
      </c>
      <c r="H140" s="17" t="str">
        <f t="shared" si="43"/>
        <v xml:space="preserve"> </v>
      </c>
      <c r="I140" s="17" t="str">
        <f t="shared" si="43"/>
        <v xml:space="preserve"> </v>
      </c>
      <c r="J140" s="17" t="str">
        <f t="shared" si="43"/>
        <v xml:space="preserve"> </v>
      </c>
      <c r="K140" s="17" t="str">
        <f t="shared" si="43"/>
        <v xml:space="preserve"> </v>
      </c>
      <c r="L140" s="27">
        <f>SUM(B140:K140,B148:K148,B156:K156)</f>
        <v>0</v>
      </c>
      <c r="M140" s="3" t="s">
        <v>78</v>
      </c>
      <c r="N140" s="3">
        <v>1</v>
      </c>
      <c r="O140" s="3" t="s">
        <v>79</v>
      </c>
      <c r="P140" s="3">
        <v>1</v>
      </c>
      <c r="Q140" s="3" t="s">
        <v>57</v>
      </c>
      <c r="R140" s="3">
        <v>1</v>
      </c>
      <c r="S140" s="3"/>
      <c r="T140" s="3"/>
      <c r="U140" s="3"/>
      <c r="V140" s="3"/>
      <c r="W140" s="3"/>
      <c r="X140" s="3"/>
    </row>
    <row r="141" spans="1:24" x14ac:dyDescent="0.25">
      <c r="A141" s="10" t="s">
        <v>71</v>
      </c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67">
        <f>SUM(B141:K141)</f>
        <v>0</v>
      </c>
      <c r="M141" s="3" t="s">
        <v>80</v>
      </c>
      <c r="N141" s="3">
        <v>0.75</v>
      </c>
      <c r="O141" s="3" t="s">
        <v>81</v>
      </c>
      <c r="P141" s="3">
        <v>0.25</v>
      </c>
      <c r="Q141" s="3" t="s">
        <v>60</v>
      </c>
      <c r="R141" s="3">
        <v>0.5</v>
      </c>
      <c r="S141" s="3"/>
      <c r="T141" s="3"/>
      <c r="U141" s="3"/>
      <c r="V141" s="3"/>
      <c r="W141" s="3"/>
      <c r="X141" s="3"/>
    </row>
    <row r="142" spans="1:24" x14ac:dyDescent="0.25">
      <c r="A142" s="10" t="s">
        <v>82</v>
      </c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67">
        <f>SUM(B142:K142)</f>
        <v>0</v>
      </c>
      <c r="M142" s="3" t="s">
        <v>83</v>
      </c>
      <c r="N142" s="3">
        <v>0.4</v>
      </c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x14ac:dyDescent="0.25">
      <c r="A143" s="10" t="s">
        <v>61</v>
      </c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67">
        <f>SUM(B143:K143)</f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x14ac:dyDescent="0.25">
      <c r="A144" s="10" t="s">
        <v>21</v>
      </c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10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5.0999999999999996" customHeight="1" x14ac:dyDescent="0.25">
      <c r="A145" s="23"/>
      <c r="B145" s="23" t="str">
        <f t="shared" ref="B145:K145" si="44">IF(B141=$M$140,$N$140,IF(B141=$M$141,$N$141,IF(B141=$M$142,$N$142," ")))</f>
        <v xml:space="preserve"> </v>
      </c>
      <c r="C145" s="23" t="str">
        <f t="shared" si="44"/>
        <v xml:space="preserve"> </v>
      </c>
      <c r="D145" s="23" t="str">
        <f t="shared" si="44"/>
        <v xml:space="preserve"> </v>
      </c>
      <c r="E145" s="23" t="str">
        <f t="shared" si="44"/>
        <v xml:space="preserve"> </v>
      </c>
      <c r="F145" s="23" t="str">
        <f t="shared" si="44"/>
        <v xml:space="preserve"> </v>
      </c>
      <c r="G145" s="23" t="str">
        <f t="shared" si="44"/>
        <v xml:space="preserve"> </v>
      </c>
      <c r="H145" s="23" t="str">
        <f t="shared" si="44"/>
        <v xml:space="preserve"> </v>
      </c>
      <c r="I145" s="23" t="str">
        <f t="shared" si="44"/>
        <v xml:space="preserve"> </v>
      </c>
      <c r="J145" s="23" t="str">
        <f t="shared" si="44"/>
        <v xml:space="preserve"> </v>
      </c>
      <c r="K145" s="23" t="str">
        <f t="shared" si="44"/>
        <v xml:space="preserve"> </v>
      </c>
      <c r="L145" s="2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5.0999999999999996" customHeight="1" x14ac:dyDescent="0.25">
      <c r="A146" s="23"/>
      <c r="B146" s="23" t="str">
        <f t="shared" ref="B146:K146" si="45">IF(B142=$O$140,$P$140,IF(B142=$O$141,$P$141," "))</f>
        <v xml:space="preserve"> </v>
      </c>
      <c r="C146" s="23" t="str">
        <f t="shared" si="45"/>
        <v xml:space="preserve"> </v>
      </c>
      <c r="D146" s="23" t="str">
        <f t="shared" si="45"/>
        <v xml:space="preserve"> </v>
      </c>
      <c r="E146" s="23" t="str">
        <f t="shared" si="45"/>
        <v xml:space="preserve"> </v>
      </c>
      <c r="F146" s="23" t="str">
        <f t="shared" si="45"/>
        <v xml:space="preserve"> </v>
      </c>
      <c r="G146" s="23" t="str">
        <f t="shared" si="45"/>
        <v xml:space="preserve"> </v>
      </c>
      <c r="H146" s="23" t="str">
        <f t="shared" si="45"/>
        <v xml:space="preserve"> </v>
      </c>
      <c r="I146" s="23" t="str">
        <f t="shared" si="45"/>
        <v xml:space="preserve"> </v>
      </c>
      <c r="J146" s="23" t="str">
        <f t="shared" si="45"/>
        <v xml:space="preserve"> </v>
      </c>
      <c r="K146" s="23" t="str">
        <f t="shared" si="45"/>
        <v xml:space="preserve"> </v>
      </c>
      <c r="L146" s="2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5.0999999999999996" customHeight="1" x14ac:dyDescent="0.25">
      <c r="A147" s="23"/>
      <c r="B147" s="23" t="str">
        <f t="shared" ref="B147:K147" si="46">IF(B143=$Q$140,$R$140,IF(B143=$Q$141,$R$141," "))</f>
        <v xml:space="preserve"> </v>
      </c>
      <c r="C147" s="23" t="str">
        <f t="shared" si="46"/>
        <v xml:space="preserve"> </v>
      </c>
      <c r="D147" s="23" t="str">
        <f t="shared" si="46"/>
        <v xml:space="preserve"> </v>
      </c>
      <c r="E147" s="23" t="str">
        <f t="shared" si="46"/>
        <v xml:space="preserve"> </v>
      </c>
      <c r="F147" s="23" t="str">
        <f t="shared" si="46"/>
        <v xml:space="preserve"> </v>
      </c>
      <c r="G147" s="23" t="str">
        <f t="shared" si="46"/>
        <v xml:space="preserve"> </v>
      </c>
      <c r="H147" s="23" t="str">
        <f t="shared" si="46"/>
        <v xml:space="preserve"> </v>
      </c>
      <c r="I147" s="23" t="str">
        <f t="shared" si="46"/>
        <v xml:space="preserve"> </v>
      </c>
      <c r="J147" s="23" t="str">
        <f t="shared" si="46"/>
        <v xml:space="preserve"> </v>
      </c>
      <c r="K147" s="23" t="str">
        <f t="shared" si="46"/>
        <v xml:space="preserve"> </v>
      </c>
      <c r="L147" s="2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x14ac:dyDescent="0.25">
      <c r="A148" s="10" t="s">
        <v>16</v>
      </c>
      <c r="B148" s="17" t="str">
        <f t="shared" ref="B148:K148" si="47">IF(B152&gt;0,20*B153*B154*B155," ")</f>
        <v xml:space="preserve"> </v>
      </c>
      <c r="C148" s="17" t="str">
        <f t="shared" si="47"/>
        <v xml:space="preserve"> </v>
      </c>
      <c r="D148" s="17" t="str">
        <f t="shared" si="47"/>
        <v xml:space="preserve"> </v>
      </c>
      <c r="E148" s="17" t="str">
        <f t="shared" si="47"/>
        <v xml:space="preserve"> </v>
      </c>
      <c r="F148" s="17" t="str">
        <f t="shared" si="47"/>
        <v xml:space="preserve"> </v>
      </c>
      <c r="G148" s="17" t="str">
        <f t="shared" si="47"/>
        <v xml:space="preserve"> </v>
      </c>
      <c r="H148" s="17" t="str">
        <f t="shared" si="47"/>
        <v xml:space="preserve"> </v>
      </c>
      <c r="I148" s="17" t="str">
        <f t="shared" si="47"/>
        <v xml:space="preserve"> </v>
      </c>
      <c r="J148" s="17" t="str">
        <f t="shared" si="47"/>
        <v xml:space="preserve"> </v>
      </c>
      <c r="K148" s="17" t="str">
        <f t="shared" si="47"/>
        <v xml:space="preserve"> </v>
      </c>
      <c r="L148" s="67">
        <f>SUM(B148:K148)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x14ac:dyDescent="0.25">
      <c r="A149" s="10" t="s">
        <v>71</v>
      </c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67">
        <f>SUM(B149:K149)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x14ac:dyDescent="0.25">
      <c r="A150" s="10" t="s">
        <v>82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67">
        <f>SUM(B150:K150)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x14ac:dyDescent="0.25">
      <c r="A151" s="10" t="s">
        <v>61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67">
        <f>SUM(B151:K151)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x14ac:dyDescent="0.25">
      <c r="A152" s="10" t="s">
        <v>21</v>
      </c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10"/>
      <c r="M152" s="3" t="s">
        <v>84</v>
      </c>
      <c r="N152" s="3">
        <v>1</v>
      </c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4.5" customHeight="1" x14ac:dyDescent="0.25">
      <c r="A153" s="23"/>
      <c r="B153" s="23" t="str">
        <f t="shared" ref="B153:K153" si="48">IF(B149=$M$140,$N$140,IF(B149=$M$141,$N$141,IF(B149=$M$142,$N$142," ")))</f>
        <v xml:space="preserve"> </v>
      </c>
      <c r="C153" s="23" t="str">
        <f t="shared" si="48"/>
        <v xml:space="preserve"> </v>
      </c>
      <c r="D153" s="23" t="str">
        <f t="shared" si="48"/>
        <v xml:space="preserve"> </v>
      </c>
      <c r="E153" s="23" t="str">
        <f t="shared" si="48"/>
        <v xml:space="preserve"> </v>
      </c>
      <c r="F153" s="23" t="str">
        <f t="shared" si="48"/>
        <v xml:space="preserve"> </v>
      </c>
      <c r="G153" s="23" t="str">
        <f t="shared" si="48"/>
        <v xml:space="preserve"> </v>
      </c>
      <c r="H153" s="23" t="str">
        <f t="shared" si="48"/>
        <v xml:space="preserve"> </v>
      </c>
      <c r="I153" s="23" t="str">
        <f t="shared" si="48"/>
        <v xml:space="preserve"> </v>
      </c>
      <c r="J153" s="23" t="str">
        <f t="shared" si="48"/>
        <v xml:space="preserve"> </v>
      </c>
      <c r="K153" s="23" t="str">
        <f t="shared" si="48"/>
        <v xml:space="preserve"> </v>
      </c>
      <c r="L153" s="23"/>
      <c r="M153" s="3" t="s">
        <v>85</v>
      </c>
      <c r="N153" s="3">
        <v>1.5</v>
      </c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4.5" customHeight="1" x14ac:dyDescent="0.25">
      <c r="A154" s="23"/>
      <c r="B154" s="23" t="str">
        <f t="shared" ref="B154:K154" si="49">IF(B150=$O$140,$P$140,IF(B150=$O$141,$P$141," "))</f>
        <v xml:space="preserve"> </v>
      </c>
      <c r="C154" s="23" t="str">
        <f t="shared" si="49"/>
        <v xml:space="preserve"> </v>
      </c>
      <c r="D154" s="23" t="str">
        <f t="shared" si="49"/>
        <v xml:space="preserve"> </v>
      </c>
      <c r="E154" s="23" t="str">
        <f t="shared" si="49"/>
        <v xml:space="preserve"> </v>
      </c>
      <c r="F154" s="23" t="str">
        <f t="shared" si="49"/>
        <v xml:space="preserve"> </v>
      </c>
      <c r="G154" s="23" t="str">
        <f t="shared" si="49"/>
        <v xml:space="preserve"> </v>
      </c>
      <c r="H154" s="23" t="str">
        <f t="shared" si="49"/>
        <v xml:space="preserve"> </v>
      </c>
      <c r="I154" s="23" t="str">
        <f t="shared" si="49"/>
        <v xml:space="preserve"> </v>
      </c>
      <c r="J154" s="23" t="str">
        <f t="shared" si="49"/>
        <v xml:space="preserve"> </v>
      </c>
      <c r="K154" s="23" t="str">
        <f t="shared" si="49"/>
        <v xml:space="preserve"> </v>
      </c>
      <c r="L154" s="2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4.5" customHeight="1" x14ac:dyDescent="0.25">
      <c r="A155" s="23"/>
      <c r="B155" s="23" t="str">
        <f t="shared" ref="B155:K155" si="50">IF(B151=$Q$140,$R$140,IF(B151=$Q$141,$R$141," "))</f>
        <v xml:space="preserve"> </v>
      </c>
      <c r="C155" s="23" t="str">
        <f t="shared" si="50"/>
        <v xml:space="preserve"> </v>
      </c>
      <c r="D155" s="23" t="str">
        <f t="shared" si="50"/>
        <v xml:space="preserve"> </v>
      </c>
      <c r="E155" s="23" t="str">
        <f t="shared" si="50"/>
        <v xml:space="preserve"> </v>
      </c>
      <c r="F155" s="23" t="str">
        <f t="shared" si="50"/>
        <v xml:space="preserve"> </v>
      </c>
      <c r="G155" s="23" t="str">
        <f t="shared" si="50"/>
        <v xml:space="preserve"> </v>
      </c>
      <c r="H155" s="23" t="str">
        <f t="shared" si="50"/>
        <v xml:space="preserve"> </v>
      </c>
      <c r="I155" s="23" t="str">
        <f t="shared" si="50"/>
        <v xml:space="preserve"> </v>
      </c>
      <c r="J155" s="23" t="str">
        <f t="shared" si="50"/>
        <v xml:space="preserve"> </v>
      </c>
      <c r="K155" s="23" t="str">
        <f t="shared" si="50"/>
        <v xml:space="preserve"> </v>
      </c>
      <c r="L155" s="2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s="55" customFormat="1" ht="15" customHeight="1" x14ac:dyDescent="0.25">
      <c r="A156" s="10" t="s">
        <v>16</v>
      </c>
      <c r="B156" s="17" t="str">
        <f t="shared" ref="B156:K156" si="51">IF(B160&gt;0,20*B161*B162*B163," ")</f>
        <v xml:space="preserve"> </v>
      </c>
      <c r="C156" s="17" t="str">
        <f t="shared" si="51"/>
        <v xml:space="preserve"> </v>
      </c>
      <c r="D156" s="17" t="str">
        <f t="shared" si="51"/>
        <v xml:space="preserve"> </v>
      </c>
      <c r="E156" s="17" t="str">
        <f t="shared" si="51"/>
        <v xml:space="preserve"> </v>
      </c>
      <c r="F156" s="17" t="str">
        <f t="shared" si="51"/>
        <v xml:space="preserve"> </v>
      </c>
      <c r="G156" s="17" t="str">
        <f t="shared" si="51"/>
        <v xml:space="preserve"> </v>
      </c>
      <c r="H156" s="17" t="str">
        <f t="shared" si="51"/>
        <v xml:space="preserve"> </v>
      </c>
      <c r="I156" s="17" t="str">
        <f t="shared" si="51"/>
        <v xml:space="preserve"> </v>
      </c>
      <c r="J156" s="17" t="str">
        <f t="shared" si="51"/>
        <v xml:space="preserve"> </v>
      </c>
      <c r="K156" s="17" t="str">
        <f t="shared" si="51"/>
        <v xml:space="preserve"> </v>
      </c>
      <c r="L156" s="67">
        <f>SUM(B156:K156)</f>
        <v>0</v>
      </c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</row>
    <row r="157" spans="1:24" s="55" customFormat="1" ht="15.75" customHeight="1" x14ac:dyDescent="0.25">
      <c r="A157" s="10" t="s">
        <v>71</v>
      </c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67">
        <f>SUM(B157:K157)</f>
        <v>0</v>
      </c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</row>
    <row r="158" spans="1:24" s="55" customFormat="1" ht="16.5" customHeight="1" x14ac:dyDescent="0.25">
      <c r="A158" s="10" t="s">
        <v>82</v>
      </c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67">
        <f>SUM(B158:K158)</f>
        <v>0</v>
      </c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</row>
    <row r="159" spans="1:24" s="55" customFormat="1" ht="15.75" customHeight="1" x14ac:dyDescent="0.25">
      <c r="A159" s="10" t="s">
        <v>61</v>
      </c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67">
        <f>SUM(B159:K159)</f>
        <v>0</v>
      </c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</row>
    <row r="160" spans="1:24" s="55" customFormat="1" ht="14.25" customHeight="1" x14ac:dyDescent="0.25">
      <c r="A160" s="10" t="s">
        <v>21</v>
      </c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10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</row>
    <row r="161" spans="1:24" s="55" customFormat="1" ht="4.5" customHeight="1" x14ac:dyDescent="0.25">
      <c r="A161" s="23"/>
      <c r="B161" s="23" t="str">
        <f t="shared" ref="B161:K161" si="52">IF(B157=$M$140,$N$140,IF(B157=$M$141,$N$141,IF(B157=$M$142,$N$142," ")))</f>
        <v xml:space="preserve"> </v>
      </c>
      <c r="C161" s="23" t="str">
        <f t="shared" si="52"/>
        <v xml:space="preserve"> </v>
      </c>
      <c r="D161" s="23" t="str">
        <f t="shared" si="52"/>
        <v xml:space="preserve"> </v>
      </c>
      <c r="E161" s="23" t="str">
        <f t="shared" si="52"/>
        <v xml:space="preserve"> </v>
      </c>
      <c r="F161" s="23" t="str">
        <f t="shared" si="52"/>
        <v xml:space="preserve"> </v>
      </c>
      <c r="G161" s="23" t="str">
        <f t="shared" si="52"/>
        <v xml:space="preserve"> </v>
      </c>
      <c r="H161" s="23" t="str">
        <f t="shared" si="52"/>
        <v xml:space="preserve"> </v>
      </c>
      <c r="I161" s="23" t="str">
        <f t="shared" si="52"/>
        <v xml:space="preserve"> </v>
      </c>
      <c r="J161" s="23" t="str">
        <f t="shared" si="52"/>
        <v xml:space="preserve"> </v>
      </c>
      <c r="K161" s="23" t="str">
        <f t="shared" si="52"/>
        <v xml:space="preserve"> </v>
      </c>
      <c r="L161" s="23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</row>
    <row r="162" spans="1:24" s="55" customFormat="1" ht="3.75" customHeight="1" x14ac:dyDescent="0.25">
      <c r="A162" s="23"/>
      <c r="B162" s="23" t="str">
        <f t="shared" ref="B162:K162" si="53">IF(B158=$O$140,$P$140,IF(B158=$O$141,$P$141," "))</f>
        <v xml:space="preserve"> </v>
      </c>
      <c r="C162" s="23" t="str">
        <f t="shared" si="53"/>
        <v xml:space="preserve"> </v>
      </c>
      <c r="D162" s="23" t="str">
        <f t="shared" si="53"/>
        <v xml:space="preserve"> </v>
      </c>
      <c r="E162" s="23" t="str">
        <f t="shared" si="53"/>
        <v xml:space="preserve"> </v>
      </c>
      <c r="F162" s="23" t="str">
        <f t="shared" si="53"/>
        <v xml:space="preserve"> </v>
      </c>
      <c r="G162" s="23" t="str">
        <f t="shared" si="53"/>
        <v xml:space="preserve"> </v>
      </c>
      <c r="H162" s="23" t="str">
        <f t="shared" si="53"/>
        <v xml:space="preserve"> </v>
      </c>
      <c r="I162" s="23" t="str">
        <f t="shared" si="53"/>
        <v xml:space="preserve"> </v>
      </c>
      <c r="J162" s="23" t="str">
        <f t="shared" si="53"/>
        <v xml:space="preserve"> </v>
      </c>
      <c r="K162" s="23" t="str">
        <f t="shared" si="53"/>
        <v xml:space="preserve"> </v>
      </c>
      <c r="L162" s="23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</row>
    <row r="163" spans="1:24" s="55" customFormat="1" ht="3.75" customHeight="1" x14ac:dyDescent="0.25">
      <c r="A163" s="23"/>
      <c r="B163" s="23" t="str">
        <f t="shared" ref="B163:K163" si="54">IF(B159=$Q$140,$R$140,IF(B159=$Q$141,$R$141," "))</f>
        <v xml:space="preserve"> </v>
      </c>
      <c r="C163" s="23" t="str">
        <f t="shared" si="54"/>
        <v xml:space="preserve"> </v>
      </c>
      <c r="D163" s="23" t="str">
        <f t="shared" si="54"/>
        <v xml:space="preserve"> </v>
      </c>
      <c r="E163" s="23" t="str">
        <f t="shared" si="54"/>
        <v xml:space="preserve"> </v>
      </c>
      <c r="F163" s="23" t="str">
        <f t="shared" si="54"/>
        <v xml:space="preserve"> </v>
      </c>
      <c r="G163" s="23" t="str">
        <f t="shared" si="54"/>
        <v xml:space="preserve"> </v>
      </c>
      <c r="H163" s="23" t="str">
        <f t="shared" si="54"/>
        <v xml:space="preserve"> </v>
      </c>
      <c r="I163" s="23" t="str">
        <f t="shared" si="54"/>
        <v xml:space="preserve"> </v>
      </c>
      <c r="J163" s="23" t="str">
        <f t="shared" si="54"/>
        <v xml:space="preserve"> </v>
      </c>
      <c r="K163" s="23" t="str">
        <f t="shared" si="54"/>
        <v xml:space="preserve"> </v>
      </c>
      <c r="L163" s="23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</row>
    <row r="164" spans="1:24" ht="18.75" x14ac:dyDescent="0.3">
      <c r="A164" s="24" t="s">
        <v>86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16" t="s">
        <v>15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x14ac:dyDescent="0.25">
      <c r="A165" s="10" t="s">
        <v>16</v>
      </c>
      <c r="B165" s="17" t="str">
        <f t="shared" ref="B165:K165" si="55">IF(B166&gt;0,B167," ")</f>
        <v xml:space="preserve"> </v>
      </c>
      <c r="C165" s="17" t="str">
        <f t="shared" si="55"/>
        <v xml:space="preserve"> </v>
      </c>
      <c r="D165" s="17" t="str">
        <f t="shared" si="55"/>
        <v xml:space="preserve"> </v>
      </c>
      <c r="E165" s="17" t="str">
        <f t="shared" si="55"/>
        <v xml:space="preserve"> </v>
      </c>
      <c r="F165" s="17" t="str">
        <f t="shared" si="55"/>
        <v xml:space="preserve"> </v>
      </c>
      <c r="G165" s="17" t="str">
        <f t="shared" si="55"/>
        <v xml:space="preserve"> </v>
      </c>
      <c r="H165" s="17" t="str">
        <f t="shared" si="55"/>
        <v xml:space="preserve"> </v>
      </c>
      <c r="I165" s="17" t="str">
        <f t="shared" si="55"/>
        <v xml:space="preserve"> </v>
      </c>
      <c r="J165" s="17" t="str">
        <f t="shared" si="55"/>
        <v xml:space="preserve"> </v>
      </c>
      <c r="K165" s="17" t="str">
        <f t="shared" si="55"/>
        <v xml:space="preserve"> </v>
      </c>
      <c r="L165" s="27">
        <f>(IF(SUM(B167:K167)&lt;10,SUM(B167:K167),10))</f>
        <v>0</v>
      </c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x14ac:dyDescent="0.25">
      <c r="A166" s="10" t="s">
        <v>21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10"/>
      <c r="M166" s="3" t="s">
        <v>87</v>
      </c>
      <c r="N166" s="3">
        <v>2</v>
      </c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x14ac:dyDescent="0.25">
      <c r="A167" s="23"/>
      <c r="B167" s="30" t="str">
        <f t="shared" ref="B167:K167" si="56">IF(B166&gt;0,1," ")</f>
        <v xml:space="preserve"> </v>
      </c>
      <c r="C167" s="30" t="str">
        <f t="shared" si="56"/>
        <v xml:space="preserve"> </v>
      </c>
      <c r="D167" s="30" t="str">
        <f t="shared" si="56"/>
        <v xml:space="preserve"> </v>
      </c>
      <c r="E167" s="30" t="str">
        <f t="shared" si="56"/>
        <v xml:space="preserve"> </v>
      </c>
      <c r="F167" s="30" t="str">
        <f t="shared" si="56"/>
        <v xml:space="preserve"> </v>
      </c>
      <c r="G167" s="30" t="str">
        <f t="shared" si="56"/>
        <v xml:space="preserve"> </v>
      </c>
      <c r="H167" s="30" t="str">
        <f t="shared" si="56"/>
        <v xml:space="preserve"> </v>
      </c>
      <c r="I167" s="30" t="str">
        <f t="shared" si="56"/>
        <v xml:space="preserve"> </v>
      </c>
      <c r="J167" s="30" t="str">
        <f t="shared" si="56"/>
        <v xml:space="preserve"> </v>
      </c>
      <c r="K167" s="30" t="str">
        <f t="shared" si="56"/>
        <v xml:space="preserve"> </v>
      </c>
      <c r="L167" s="23"/>
      <c r="M167" s="3" t="s">
        <v>23</v>
      </c>
      <c r="N167" s="3">
        <v>1</v>
      </c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18.75" x14ac:dyDescent="0.3">
      <c r="A168" s="24" t="s">
        <v>88</v>
      </c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16" t="s">
        <v>15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x14ac:dyDescent="0.25">
      <c r="A169" s="10" t="s">
        <v>16</v>
      </c>
      <c r="B169" s="17" t="str">
        <f t="shared" ref="B169:K169" si="57">IF(B172&gt;0,B173," ")</f>
        <v xml:space="preserve"> </v>
      </c>
      <c r="C169" s="17" t="str">
        <f t="shared" si="57"/>
        <v xml:space="preserve"> </v>
      </c>
      <c r="D169" s="17" t="str">
        <f t="shared" si="57"/>
        <v xml:space="preserve"> </v>
      </c>
      <c r="E169" s="17" t="str">
        <f t="shared" si="57"/>
        <v xml:space="preserve"> </v>
      </c>
      <c r="F169" s="17" t="str">
        <f t="shared" si="57"/>
        <v xml:space="preserve"> </v>
      </c>
      <c r="G169" s="17" t="str">
        <f t="shared" si="57"/>
        <v xml:space="preserve"> </v>
      </c>
      <c r="H169" s="17" t="str">
        <f t="shared" si="57"/>
        <v xml:space="preserve"> </v>
      </c>
      <c r="I169" s="17" t="str">
        <f t="shared" si="57"/>
        <v xml:space="preserve"> </v>
      </c>
      <c r="J169" s="17" t="str">
        <f t="shared" si="57"/>
        <v xml:space="preserve"> </v>
      </c>
      <c r="K169" s="17" t="str">
        <f t="shared" si="57"/>
        <v xml:space="preserve"> </v>
      </c>
      <c r="L169" s="27">
        <f>IF(SUM(B169:K169)&lt;20,SUM(B169:K169),20)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15" customHeight="1" x14ac:dyDescent="0.25">
      <c r="A170" s="10" t="s">
        <v>36</v>
      </c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10"/>
      <c r="M170" s="3" t="s">
        <v>89</v>
      </c>
      <c r="N170" s="3">
        <v>30</v>
      </c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15" customHeight="1" x14ac:dyDescent="0.25">
      <c r="A171" s="10" t="s">
        <v>71</v>
      </c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10"/>
      <c r="M171" s="3" t="s">
        <v>90</v>
      </c>
      <c r="N171" s="3">
        <v>15</v>
      </c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15" customHeight="1" x14ac:dyDescent="0.25">
      <c r="A172" s="10" t="s">
        <v>21</v>
      </c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10"/>
      <c r="M172" s="3" t="s">
        <v>91</v>
      </c>
      <c r="N172" s="3">
        <v>20</v>
      </c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x14ac:dyDescent="0.25">
      <c r="A173" s="68"/>
      <c r="B173" s="69" t="str">
        <f t="shared" ref="B173:K173" si="58">IF(B171=$M$152,$N$152*B170,IF(B171=$M$153,$N$153*B170," "))</f>
        <v xml:space="preserve"> </v>
      </c>
      <c r="C173" s="69" t="str">
        <f t="shared" si="58"/>
        <v xml:space="preserve"> </v>
      </c>
      <c r="D173" s="69" t="str">
        <f t="shared" si="58"/>
        <v xml:space="preserve"> </v>
      </c>
      <c r="E173" s="69" t="str">
        <f t="shared" si="58"/>
        <v xml:space="preserve"> </v>
      </c>
      <c r="F173" s="69" t="str">
        <f t="shared" si="58"/>
        <v xml:space="preserve"> </v>
      </c>
      <c r="G173" s="69" t="str">
        <f t="shared" si="58"/>
        <v xml:space="preserve"> </v>
      </c>
      <c r="H173" s="69" t="str">
        <f t="shared" si="58"/>
        <v xml:space="preserve"> </v>
      </c>
      <c r="I173" s="69" t="str">
        <f t="shared" si="58"/>
        <v xml:space="preserve"> </v>
      </c>
      <c r="J173" s="69" t="str">
        <f t="shared" si="58"/>
        <v xml:space="preserve"> </v>
      </c>
      <c r="K173" s="69" t="str">
        <f t="shared" si="58"/>
        <v xml:space="preserve"> </v>
      </c>
      <c r="L173" s="68"/>
      <c r="M173" s="3" t="s">
        <v>92</v>
      </c>
      <c r="N173" s="3">
        <v>10</v>
      </c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18.75" x14ac:dyDescent="0.3">
      <c r="A174" s="24" t="s">
        <v>93</v>
      </c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16" t="s">
        <v>15</v>
      </c>
      <c r="M174" s="3" t="s">
        <v>94</v>
      </c>
      <c r="N174" s="3">
        <v>20</v>
      </c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x14ac:dyDescent="0.25">
      <c r="A175" s="10" t="s">
        <v>16</v>
      </c>
      <c r="B175" s="17" t="str">
        <f t="shared" ref="B175:K175" si="59">IF(B177&gt;0,B178," ")</f>
        <v xml:space="preserve"> </v>
      </c>
      <c r="C175" s="17" t="str">
        <f t="shared" si="59"/>
        <v xml:space="preserve"> </v>
      </c>
      <c r="D175" s="17" t="str">
        <f t="shared" si="59"/>
        <v xml:space="preserve"> </v>
      </c>
      <c r="E175" s="17" t="str">
        <f t="shared" si="59"/>
        <v xml:space="preserve"> </v>
      </c>
      <c r="F175" s="17" t="str">
        <f t="shared" si="59"/>
        <v xml:space="preserve"> </v>
      </c>
      <c r="G175" s="17" t="str">
        <f t="shared" si="59"/>
        <v xml:space="preserve"> </v>
      </c>
      <c r="H175" s="17" t="str">
        <f t="shared" si="59"/>
        <v xml:space="preserve"> </v>
      </c>
      <c r="I175" s="17" t="str">
        <f t="shared" si="59"/>
        <v xml:space="preserve"> </v>
      </c>
      <c r="J175" s="17" t="str">
        <f t="shared" si="59"/>
        <v xml:space="preserve"> </v>
      </c>
      <c r="K175" s="17" t="str">
        <f t="shared" si="59"/>
        <v xml:space="preserve"> </v>
      </c>
      <c r="L175" s="27">
        <f>SUM(B175:K175,B179:K179)</f>
        <v>0</v>
      </c>
      <c r="M175" s="3" t="s">
        <v>95</v>
      </c>
      <c r="N175" s="3">
        <v>20</v>
      </c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x14ac:dyDescent="0.25">
      <c r="A176" s="10" t="s">
        <v>71</v>
      </c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10"/>
      <c r="M176" s="3" t="s">
        <v>96</v>
      </c>
      <c r="N176" s="3">
        <v>40</v>
      </c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x14ac:dyDescent="0.25">
      <c r="A177" s="10" t="s">
        <v>21</v>
      </c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10"/>
      <c r="M177" s="3" t="s">
        <v>97</v>
      </c>
      <c r="N177" s="3">
        <v>40</v>
      </c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x14ac:dyDescent="0.25">
      <c r="A178" s="23"/>
      <c r="B178" s="23" t="str">
        <f t="shared" ref="B178:K178" si="60">IF(B176=$M$170,$N$170,IF(B176=$M$171,$N$171,IF(B176=$M$172,$N$172," ")))</f>
        <v xml:space="preserve"> </v>
      </c>
      <c r="C178" s="23" t="str">
        <f t="shared" si="60"/>
        <v xml:space="preserve"> </v>
      </c>
      <c r="D178" s="23" t="str">
        <f t="shared" si="60"/>
        <v xml:space="preserve"> </v>
      </c>
      <c r="E178" s="23" t="str">
        <f t="shared" si="60"/>
        <v xml:space="preserve"> </v>
      </c>
      <c r="F178" s="23" t="str">
        <f t="shared" si="60"/>
        <v xml:space="preserve"> </v>
      </c>
      <c r="G178" s="23" t="str">
        <f t="shared" si="60"/>
        <v xml:space="preserve"> </v>
      </c>
      <c r="H178" s="23" t="str">
        <f t="shared" si="60"/>
        <v xml:space="preserve"> </v>
      </c>
      <c r="I178" s="23" t="str">
        <f t="shared" si="60"/>
        <v xml:space="preserve"> </v>
      </c>
      <c r="J178" s="23" t="str">
        <f t="shared" si="60"/>
        <v xml:space="preserve"> </v>
      </c>
      <c r="K178" s="23" t="str">
        <f t="shared" si="60"/>
        <v xml:space="preserve"> </v>
      </c>
      <c r="L178" s="23"/>
      <c r="M178" s="3" t="s">
        <v>98</v>
      </c>
      <c r="N178" s="3">
        <v>80</v>
      </c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x14ac:dyDescent="0.25">
      <c r="A179" s="10" t="s">
        <v>16</v>
      </c>
      <c r="B179" s="17" t="str">
        <f t="shared" ref="B179:K179" si="61">IF(B181&gt;0,B182," ")</f>
        <v xml:space="preserve"> </v>
      </c>
      <c r="C179" s="17" t="str">
        <f t="shared" si="61"/>
        <v xml:space="preserve"> </v>
      </c>
      <c r="D179" s="17" t="str">
        <f t="shared" si="61"/>
        <v xml:space="preserve"> </v>
      </c>
      <c r="E179" s="17" t="str">
        <f t="shared" si="61"/>
        <v xml:space="preserve"> </v>
      </c>
      <c r="F179" s="17" t="str">
        <f t="shared" si="61"/>
        <v xml:space="preserve"> </v>
      </c>
      <c r="G179" s="17" t="str">
        <f t="shared" si="61"/>
        <v xml:space="preserve"> </v>
      </c>
      <c r="H179" s="17" t="str">
        <f t="shared" si="61"/>
        <v xml:space="preserve"> </v>
      </c>
      <c r="I179" s="17" t="str">
        <f t="shared" si="61"/>
        <v xml:space="preserve"> </v>
      </c>
      <c r="J179" s="17" t="str">
        <f t="shared" si="61"/>
        <v xml:space="preserve"> </v>
      </c>
      <c r="K179" s="17" t="str">
        <f t="shared" si="61"/>
        <v xml:space="preserve"> </v>
      </c>
      <c r="L179" s="67">
        <f>SUM(B179:K179)</f>
        <v>0</v>
      </c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x14ac:dyDescent="0.25">
      <c r="A180" s="10" t="s">
        <v>71</v>
      </c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10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x14ac:dyDescent="0.25">
      <c r="A181" s="10" t="s">
        <v>21</v>
      </c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10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x14ac:dyDescent="0.25">
      <c r="A182" s="23"/>
      <c r="B182" s="23" t="str">
        <f t="shared" ref="B182:K182" si="62">IF(B180=$M$170,$N$170,IF(B180=$M$171,$N$171,IF(B180=$M$172,$N$172," ")))</f>
        <v xml:space="preserve"> </v>
      </c>
      <c r="C182" s="23" t="str">
        <f t="shared" si="62"/>
        <v xml:space="preserve"> </v>
      </c>
      <c r="D182" s="23" t="str">
        <f t="shared" si="62"/>
        <v xml:space="preserve"> </v>
      </c>
      <c r="E182" s="23" t="str">
        <f t="shared" si="62"/>
        <v xml:space="preserve"> </v>
      </c>
      <c r="F182" s="23" t="str">
        <f t="shared" si="62"/>
        <v xml:space="preserve"> </v>
      </c>
      <c r="G182" s="23" t="str">
        <f t="shared" si="62"/>
        <v xml:space="preserve"> </v>
      </c>
      <c r="H182" s="23" t="str">
        <f t="shared" si="62"/>
        <v xml:space="preserve"> </v>
      </c>
      <c r="I182" s="23" t="str">
        <f t="shared" si="62"/>
        <v xml:space="preserve"> </v>
      </c>
      <c r="J182" s="23" t="str">
        <f t="shared" si="62"/>
        <v xml:space="preserve"> </v>
      </c>
      <c r="K182" s="23" t="str">
        <f t="shared" si="62"/>
        <v xml:space="preserve"> </v>
      </c>
      <c r="L182" s="2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18.75" x14ac:dyDescent="0.3">
      <c r="A183" s="24" t="s">
        <v>99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16" t="s">
        <v>15</v>
      </c>
      <c r="M183" s="3" t="s">
        <v>100</v>
      </c>
      <c r="N183" s="3">
        <v>1</v>
      </c>
      <c r="O183" s="71"/>
    </row>
    <row r="184" spans="1:24" x14ac:dyDescent="0.25">
      <c r="A184" s="10" t="s">
        <v>16</v>
      </c>
      <c r="B184" s="10" t="str">
        <f t="shared" ref="B184:K184" si="63">IF(B186&gt;0,B187," ")</f>
        <v xml:space="preserve"> </v>
      </c>
      <c r="C184" s="10" t="str">
        <f t="shared" si="63"/>
        <v xml:space="preserve"> </v>
      </c>
      <c r="D184" s="10" t="str">
        <f t="shared" si="63"/>
        <v xml:space="preserve"> </v>
      </c>
      <c r="E184" s="10" t="str">
        <f t="shared" si="63"/>
        <v xml:space="preserve"> </v>
      </c>
      <c r="F184" s="10" t="str">
        <f t="shared" si="63"/>
        <v xml:space="preserve"> </v>
      </c>
      <c r="G184" s="10" t="str">
        <f t="shared" si="63"/>
        <v xml:space="preserve"> </v>
      </c>
      <c r="H184" s="10" t="str">
        <f t="shared" si="63"/>
        <v xml:space="preserve"> </v>
      </c>
      <c r="I184" s="10" t="str">
        <f t="shared" si="63"/>
        <v xml:space="preserve"> </v>
      </c>
      <c r="J184" s="10" t="str">
        <f t="shared" si="63"/>
        <v xml:space="preserve"> </v>
      </c>
      <c r="K184" s="10" t="str">
        <f t="shared" si="63"/>
        <v xml:space="preserve"> </v>
      </c>
      <c r="L184" s="27">
        <f>SUM(B184:K184)</f>
        <v>0</v>
      </c>
      <c r="M184" s="3" t="s">
        <v>101</v>
      </c>
      <c r="N184" s="3">
        <v>2</v>
      </c>
      <c r="O184" s="71"/>
    </row>
    <row r="185" spans="1:24" x14ac:dyDescent="0.25">
      <c r="A185" s="10" t="s">
        <v>71</v>
      </c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63"/>
      <c r="M185" s="3" t="s">
        <v>102</v>
      </c>
      <c r="N185" s="3">
        <v>2</v>
      </c>
      <c r="O185" s="71"/>
    </row>
    <row r="186" spans="1:24" x14ac:dyDescent="0.25">
      <c r="A186" s="10" t="s">
        <v>21</v>
      </c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63"/>
      <c r="M186" s="3" t="s">
        <v>103</v>
      </c>
      <c r="N186" s="3">
        <v>4</v>
      </c>
      <c r="O186" s="71"/>
    </row>
    <row r="187" spans="1:24" x14ac:dyDescent="0.25">
      <c r="A187" s="23"/>
      <c r="B187" s="23" t="str">
        <f>IF(B185=$M$173,$N$173,IF(B185=$M$174,$N$174,IF(B185=$M$175,$N$175,IF(B185=$M$176,$N$176,IF(B185=$M$177,$N$177,IF(B185=$M$178,$N$178," "))))))</f>
        <v xml:space="preserve"> </v>
      </c>
      <c r="C187" s="23" t="str">
        <f>IF(C185=$M$173,$N$173,IF(C185=$M$174,$N$174,IF(C185=$M$175,$N$175,IF(C185=$M$176,$N$176,IF(C185=$M$177,$N$177,IF(C185=$M$178,$N$178," "))))))</f>
        <v xml:space="preserve"> </v>
      </c>
      <c r="D187" s="23" t="str">
        <f t="shared" ref="D187:K187" si="64">IF(D185=$M$173,$N$173,IF(D185=$M$174,$N$174,IF(D185=$M$175,$N$175,IF(D185=$M$176,$N$176,IF(D185=$M$177,$N$177,IF(D185=$M$178,$N$178," "))))))</f>
        <v xml:space="preserve"> </v>
      </c>
      <c r="E187" s="23" t="str">
        <f t="shared" si="64"/>
        <v xml:space="preserve"> </v>
      </c>
      <c r="F187" s="23" t="str">
        <f t="shared" si="64"/>
        <v xml:space="preserve"> </v>
      </c>
      <c r="G187" s="23" t="str">
        <f t="shared" si="64"/>
        <v xml:space="preserve"> </v>
      </c>
      <c r="H187" s="23" t="str">
        <f t="shared" si="64"/>
        <v xml:space="preserve"> </v>
      </c>
      <c r="I187" s="23" t="str">
        <f t="shared" si="64"/>
        <v xml:space="preserve"> </v>
      </c>
      <c r="J187" s="23" t="str">
        <f t="shared" si="64"/>
        <v xml:space="preserve"> </v>
      </c>
      <c r="K187" s="23" t="str">
        <f t="shared" si="64"/>
        <v xml:space="preserve"> </v>
      </c>
      <c r="L187" s="23"/>
      <c r="M187" s="3" t="s">
        <v>104</v>
      </c>
      <c r="N187" s="3">
        <v>4</v>
      </c>
      <c r="O187" s="71"/>
    </row>
    <row r="188" spans="1:24" ht="18.75" x14ac:dyDescent="0.3">
      <c r="A188" s="24" t="s">
        <v>105</v>
      </c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16" t="s">
        <v>15</v>
      </c>
      <c r="M188" s="3" t="s">
        <v>106</v>
      </c>
      <c r="N188" s="3">
        <v>8</v>
      </c>
      <c r="O188" s="71"/>
    </row>
    <row r="189" spans="1:24" x14ac:dyDescent="0.25">
      <c r="A189" s="10" t="s">
        <v>16</v>
      </c>
      <c r="B189" s="10" t="str">
        <f t="shared" ref="B189:K189" si="65">IF(B192&gt;0,IF(B193=" ",B194,IF(B193&gt;0,B193," "))," ")</f>
        <v xml:space="preserve"> </v>
      </c>
      <c r="C189" s="10" t="str">
        <f t="shared" si="65"/>
        <v xml:space="preserve"> </v>
      </c>
      <c r="D189" s="10" t="str">
        <f t="shared" si="65"/>
        <v xml:space="preserve"> </v>
      </c>
      <c r="E189" s="10" t="str">
        <f t="shared" si="65"/>
        <v xml:space="preserve"> </v>
      </c>
      <c r="F189" s="10" t="str">
        <f t="shared" si="65"/>
        <v xml:space="preserve"> </v>
      </c>
      <c r="G189" s="10" t="str">
        <f t="shared" si="65"/>
        <v xml:space="preserve"> </v>
      </c>
      <c r="H189" s="10" t="str">
        <f t="shared" si="65"/>
        <v xml:space="preserve"> </v>
      </c>
      <c r="I189" s="10" t="str">
        <f t="shared" si="65"/>
        <v xml:space="preserve"> </v>
      </c>
      <c r="J189" s="10" t="str">
        <f t="shared" si="65"/>
        <v xml:space="preserve"> </v>
      </c>
      <c r="K189" s="10" t="str">
        <f t="shared" si="65"/>
        <v xml:space="preserve"> </v>
      </c>
      <c r="L189" s="27">
        <f>SUM(B189:K189)</f>
        <v>0</v>
      </c>
      <c r="M189" s="3" t="s">
        <v>107</v>
      </c>
      <c r="N189" s="3">
        <v>4</v>
      </c>
      <c r="O189" s="71"/>
    </row>
    <row r="190" spans="1:24" x14ac:dyDescent="0.25">
      <c r="A190" s="10" t="s">
        <v>71</v>
      </c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63"/>
      <c r="M190" s="3" t="s">
        <v>108</v>
      </c>
      <c r="N190" s="3">
        <v>8</v>
      </c>
      <c r="O190" s="71"/>
    </row>
    <row r="191" spans="1:24" x14ac:dyDescent="0.25">
      <c r="A191" s="10" t="s">
        <v>71</v>
      </c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63"/>
      <c r="M191" s="3" t="s">
        <v>109</v>
      </c>
      <c r="N191" s="3">
        <v>4</v>
      </c>
      <c r="O191" s="71"/>
    </row>
    <row r="192" spans="1:24" x14ac:dyDescent="0.25">
      <c r="A192" s="10" t="s">
        <v>21</v>
      </c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63"/>
      <c r="M192" s="3"/>
      <c r="N192" s="3"/>
      <c r="O192" s="71"/>
    </row>
    <row r="193" spans="1:14" x14ac:dyDescent="0.25">
      <c r="A193" s="23"/>
      <c r="B193" s="23" t="str">
        <f t="shared" ref="B193:K193" si="66">IF(B190=$M$183,$N$183,IF(B190=$M$184,$N$184,IF(B190=$M$185,$N$185,IF(B190=$M$186,$N$186," "))))</f>
        <v xml:space="preserve"> </v>
      </c>
      <c r="C193" s="23" t="str">
        <f t="shared" si="66"/>
        <v xml:space="preserve"> </v>
      </c>
      <c r="D193" s="23" t="str">
        <f t="shared" si="66"/>
        <v xml:space="preserve"> </v>
      </c>
      <c r="E193" s="23" t="str">
        <f t="shared" si="66"/>
        <v xml:space="preserve"> </v>
      </c>
      <c r="F193" s="23" t="str">
        <f t="shared" si="66"/>
        <v xml:space="preserve"> </v>
      </c>
      <c r="G193" s="23" t="str">
        <f t="shared" si="66"/>
        <v xml:space="preserve"> </v>
      </c>
      <c r="H193" s="23" t="str">
        <f t="shared" si="66"/>
        <v xml:space="preserve"> </v>
      </c>
      <c r="I193" s="23" t="str">
        <f t="shared" si="66"/>
        <v xml:space="preserve"> </v>
      </c>
      <c r="J193" s="23" t="str">
        <f t="shared" si="66"/>
        <v xml:space="preserve"> </v>
      </c>
      <c r="K193" s="23" t="str">
        <f t="shared" si="66"/>
        <v xml:space="preserve"> </v>
      </c>
      <c r="L193" s="23"/>
      <c r="M193" s="71"/>
      <c r="N193" s="71"/>
    </row>
    <row r="194" spans="1:14" x14ac:dyDescent="0.25">
      <c r="A194" s="23"/>
      <c r="B194" s="23" t="str">
        <f t="shared" ref="B194:K194" si="67">IF(B191=$M$187,$N$187,IF(B191=$M$188,$N$188,IF(B191=$M$189,$N$189,IF(B191=$M$190,$N$190,IF(B191=$M$191,$N$191," ")))))</f>
        <v xml:space="preserve"> </v>
      </c>
      <c r="C194" s="23" t="str">
        <f t="shared" si="67"/>
        <v xml:space="preserve"> </v>
      </c>
      <c r="D194" s="23" t="str">
        <f t="shared" si="67"/>
        <v xml:space="preserve"> </v>
      </c>
      <c r="E194" s="23" t="str">
        <f t="shared" si="67"/>
        <v xml:space="preserve"> </v>
      </c>
      <c r="F194" s="23" t="str">
        <f t="shared" si="67"/>
        <v xml:space="preserve"> </v>
      </c>
      <c r="G194" s="23" t="str">
        <f t="shared" si="67"/>
        <v xml:space="preserve"> </v>
      </c>
      <c r="H194" s="23" t="str">
        <f t="shared" si="67"/>
        <v xml:space="preserve"> </v>
      </c>
      <c r="I194" s="23" t="str">
        <f t="shared" si="67"/>
        <v xml:space="preserve"> </v>
      </c>
      <c r="J194" s="23" t="str">
        <f t="shared" si="67"/>
        <v xml:space="preserve"> </v>
      </c>
      <c r="K194" s="23" t="str">
        <f t="shared" si="67"/>
        <v xml:space="preserve"> </v>
      </c>
      <c r="L194" s="23"/>
    </row>
  </sheetData>
  <sheetProtection selectLockedCells="1" selectUnlockedCells="1"/>
  <phoneticPr fontId="0" type="noConversion"/>
  <dataValidations count="21">
    <dataValidation type="list" allowBlank="1" showErrorMessage="1" sqref="B171:K171" xr:uid="{00000000-0002-0000-0000-000000000000}">
      <formula1>$M$152:$M$153</formula1>
      <formula2>0</formula2>
    </dataValidation>
    <dataValidation type="list" allowBlank="1" showErrorMessage="1" sqref="B81:K81 B89:K89 B97:K97 B105:K105" xr:uid="{00000000-0002-0000-0000-000001000000}">
      <formula1>$O$78:$O$80</formula1>
      <formula2>0</formula2>
    </dataValidation>
    <dataValidation type="list" allowBlank="1" showErrorMessage="1" sqref="B82:K82 B90:K90 B98:K98 B106:K106" xr:uid="{00000000-0002-0000-0000-000002000000}">
      <formula1>$M$78:$M$79</formula1>
      <formula2>0</formula2>
    </dataValidation>
    <dataValidation type="list" allowBlank="1" showErrorMessage="1" sqref="B83:K83 B91:K91 B99:K99 B107:K107" xr:uid="{00000000-0002-0000-0000-000003000000}">
      <formula1>$Q$78:$Q$79</formula1>
      <formula2>0</formula2>
    </dataValidation>
    <dataValidation type="list" allowBlank="1" showErrorMessage="1" sqref="B115:K115" xr:uid="{00000000-0002-0000-0000-000004000000}">
      <formula1>$M$113:$M$114</formula1>
      <formula2>0</formula2>
    </dataValidation>
    <dataValidation type="list" allowBlank="1" showErrorMessage="1" sqref="B127:I127" xr:uid="{00000000-0002-0000-0000-000005000000}">
      <formula1>$M$125:$M$126</formula1>
      <formula2>0</formula2>
    </dataValidation>
    <dataValidation type="list" allowBlank="1" showErrorMessage="1" sqref="B136:I136" xr:uid="{00000000-0002-0000-0000-000006000000}">
      <formula1>$M$135:$M$137</formula1>
      <formula2>0</formula2>
    </dataValidation>
    <dataValidation type="list" allowBlank="1" showErrorMessage="1" sqref="B141:K141 B149:K149 B157:K157" xr:uid="{00000000-0002-0000-0000-000007000000}">
      <formula1>$M$140:$M$142</formula1>
      <formula2>0</formula2>
    </dataValidation>
    <dataValidation type="list" allowBlank="1" showErrorMessage="1" sqref="B142:K142 B150:K150 B158:K158" xr:uid="{00000000-0002-0000-0000-000008000000}">
      <formula1>$O$140:$O$141</formula1>
      <formula2>0</formula2>
    </dataValidation>
    <dataValidation type="list" allowBlank="1" showErrorMessage="1" sqref="B143:K143 B151:K151 B159:K159" xr:uid="{00000000-0002-0000-0000-000009000000}">
      <formula1>$Q$140:$Q$141</formula1>
      <formula2>0</formula2>
    </dataValidation>
    <dataValidation type="list" allowBlank="1" showErrorMessage="1" sqref="B35:K35" xr:uid="{00000000-0002-0000-0000-00000A000000}">
      <formula1>$M$33:$M$34</formula1>
      <formula2>0</formula2>
    </dataValidation>
    <dataValidation type="list" allowBlank="1" showErrorMessage="1" sqref="B67:K67 B73:K73" xr:uid="{00000000-0002-0000-0000-00000B000000}">
      <formula1>$O$66:$O$68</formula1>
      <formula2>0</formula2>
    </dataValidation>
    <dataValidation type="list" allowBlank="1" showErrorMessage="1" sqref="B23" xr:uid="{00000000-0002-0000-0000-00000C000000}">
      <formula1>$M$23:$M$24</formula1>
      <formula2>0</formula2>
    </dataValidation>
    <dataValidation type="list" allowBlank="1" showErrorMessage="1" sqref="C19:K19" xr:uid="{00000000-0002-0000-0000-00000D000000}">
      <formula1>$M$17:$M$19</formula1>
      <formula2>0</formula2>
    </dataValidation>
    <dataValidation type="list" allowBlank="1" showErrorMessage="1" sqref="K5" xr:uid="{00000000-0002-0000-0000-00000E000000}">
      <formula1>$M$5:$N$5</formula1>
      <formula2>0</formula2>
    </dataValidation>
    <dataValidation type="list" allowBlank="1" showErrorMessage="1" sqref="B68:K68 B74:K74" xr:uid="{00000000-0002-0000-0000-00000F000000}">
      <formula1>$M$66:$M$68</formula1>
      <formula2>0</formula2>
    </dataValidation>
    <dataValidation type="list" allowBlank="1" showErrorMessage="1" sqref="B19" xr:uid="{00000000-0002-0000-0000-000010000000}">
      <formula1>$M$17:$M$18</formula1>
      <formula2>0</formula2>
    </dataValidation>
    <dataValidation type="list" operator="equal" allowBlank="1" showErrorMessage="1" sqref="B185:K185" xr:uid="{00000000-0002-0000-0000-000011000000}">
      <formula1>",DEP INPI,DEP EXT,CON INPI,CON EXT,LIC BR,LIC EXT"</formula1>
      <formula2>0</formula2>
    </dataValidation>
    <dataValidation type="list" allowBlank="1" showErrorMessage="1" sqref="B176:K176 B180:K180" xr:uid="{00000000-0002-0000-0000-000012000000}">
      <formula1>$M$169:$M$172</formula1>
      <formula2>0</formula2>
    </dataValidation>
    <dataValidation type="list" operator="equal" allowBlank="1" sqref="B191:K191" xr:uid="{00000000-0002-0000-0000-000013000000}">
      <formula1>"INT POST,INT CO,NAC TC NA,INT TC NA,M AL FOR"</formula1>
      <formula2>0</formula2>
    </dataValidation>
    <dataValidation type="list" operator="equal" allowBlank="1" sqref="B190:K190" xr:uid="{00000000-0002-0000-0000-000014000000}">
      <formula1>"REG POST,REG CO,NAC POST,NAC CO"</formula1>
      <formula2>0</formula2>
    </dataValidation>
  </dataValidations>
  <pageMargins left="1" right="0.51180555555555551" top="1.1020833333333333" bottom="0.62986111111111109" header="0.55000000000000004" footer="0.51180555555555551"/>
  <pageSetup paperSize="9" scale="65" firstPageNumber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ppgasfar</dc:creator>
  <cp:lastModifiedBy>Luciano Soares</cp:lastModifiedBy>
  <cp:lastPrinted>2014-01-09T17:42:54Z</cp:lastPrinted>
  <dcterms:created xsi:type="dcterms:W3CDTF">2017-08-08T12:37:15Z</dcterms:created>
  <dcterms:modified xsi:type="dcterms:W3CDTF">2022-05-14T01:38:52Z</dcterms:modified>
</cp:coreProperties>
</file>